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DF996085-A47F-482D-91F5-94F4FEF2420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92" i="3" l="1"/>
  <c r="J92" i="3"/>
  <c r="H92" i="3"/>
  <c r="G92" i="3"/>
  <c r="F92" i="3"/>
  <c r="E92" i="3"/>
  <c r="D92" i="3"/>
  <c r="C92" i="3"/>
  <c r="L91" i="3"/>
  <c r="K91" i="3"/>
  <c r="J91" i="3"/>
  <c r="H91" i="3"/>
  <c r="G91" i="3"/>
  <c r="F91" i="3"/>
  <c r="E91" i="3"/>
  <c r="D91" i="3"/>
  <c r="L90" i="3"/>
  <c r="K90" i="3"/>
  <c r="J90" i="3"/>
  <c r="H90" i="3"/>
  <c r="G90" i="3"/>
  <c r="F90" i="3"/>
  <c r="E90" i="3"/>
  <c r="D90" i="3"/>
  <c r="I89" i="3"/>
  <c r="L88" i="3"/>
  <c r="K88" i="3"/>
  <c r="J88" i="3"/>
  <c r="I88" i="3"/>
  <c r="H88" i="3"/>
  <c r="G88" i="3"/>
  <c r="F88" i="3"/>
  <c r="E88" i="3"/>
  <c r="D88" i="3"/>
  <c r="C88" i="3"/>
  <c r="K87" i="3"/>
  <c r="J87" i="3"/>
  <c r="H87" i="3"/>
  <c r="G87" i="3"/>
  <c r="F87" i="3"/>
  <c r="E87" i="3"/>
  <c r="D87" i="3"/>
  <c r="L86" i="3"/>
  <c r="K86" i="3"/>
  <c r="J86" i="3"/>
  <c r="I86" i="3"/>
  <c r="H86" i="3"/>
  <c r="G86" i="3"/>
  <c r="F86" i="3"/>
  <c r="E86" i="3"/>
  <c r="D86" i="3"/>
  <c r="C86" i="3"/>
  <c r="L85" i="3"/>
  <c r="K85" i="3"/>
  <c r="J85" i="3"/>
  <c r="H85" i="3"/>
  <c r="G85" i="3"/>
  <c r="F85" i="3"/>
  <c r="E85" i="3"/>
  <c r="D85" i="3"/>
  <c r="C85" i="3"/>
  <c r="L84" i="3"/>
  <c r="K84" i="3"/>
  <c r="J84" i="3"/>
  <c r="I84" i="3"/>
  <c r="H84" i="3"/>
  <c r="G84" i="3"/>
  <c r="F84" i="3"/>
  <c r="E84" i="3"/>
  <c r="D84" i="3"/>
  <c r="C84" i="3"/>
  <c r="C34" i="3"/>
  <c r="D34" i="3"/>
  <c r="J34" i="3" s="1"/>
  <c r="E34" i="3"/>
  <c r="K34" i="3" s="1"/>
  <c r="F34" i="3"/>
  <c r="L34" i="3" s="1"/>
  <c r="G34" i="3"/>
  <c r="C35" i="3"/>
  <c r="D35" i="3"/>
  <c r="J35" i="3" s="1"/>
  <c r="E35" i="3"/>
  <c r="K35" i="3" s="1"/>
  <c r="F35" i="3"/>
  <c r="L35" i="3" s="1"/>
  <c r="G35" i="3"/>
  <c r="C36" i="3"/>
  <c r="D36" i="3"/>
  <c r="J36" i="3" s="1"/>
  <c r="E36" i="3"/>
  <c r="K36" i="3" s="1"/>
  <c r="F36" i="3"/>
  <c r="L36" i="3" s="1"/>
  <c r="G36" i="3"/>
  <c r="C37" i="3"/>
  <c r="D37" i="3"/>
  <c r="J37" i="3" s="1"/>
  <c r="E37" i="3"/>
  <c r="K37" i="3" s="1"/>
  <c r="F37" i="3"/>
  <c r="L37" i="3" s="1"/>
  <c r="G37" i="3"/>
  <c r="C38" i="3"/>
  <c r="D38" i="3"/>
  <c r="J38" i="3" s="1"/>
  <c r="E38" i="3"/>
  <c r="K38" i="3" s="1"/>
  <c r="F38" i="3"/>
  <c r="L38" i="3" s="1"/>
  <c r="G38" i="3"/>
  <c r="C39" i="3"/>
  <c r="D39" i="3"/>
  <c r="J39" i="3" s="1"/>
  <c r="E39" i="3"/>
  <c r="K39" i="3" s="1"/>
  <c r="F39" i="3"/>
  <c r="L39" i="3" s="1"/>
  <c r="G39" i="3"/>
  <c r="C40" i="3"/>
  <c r="D40" i="3"/>
  <c r="J40" i="3" s="1"/>
  <c r="E40" i="3"/>
  <c r="K40" i="3" s="1"/>
  <c r="F40" i="3"/>
  <c r="L40" i="3" s="1"/>
  <c r="G40" i="3"/>
  <c r="C41" i="3"/>
  <c r="D41" i="3"/>
  <c r="J41" i="3" s="1"/>
  <c r="E41" i="3"/>
  <c r="K41" i="3" s="1"/>
  <c r="F41" i="3"/>
  <c r="L41" i="3" s="1"/>
  <c r="G41" i="3"/>
  <c r="C42" i="3"/>
  <c r="D42" i="3"/>
  <c r="J42" i="3" s="1"/>
  <c r="E42" i="3"/>
  <c r="K42" i="3" s="1"/>
  <c r="F42" i="3"/>
  <c r="L42" i="3" s="1"/>
  <c r="G42" i="3"/>
  <c r="C43" i="3"/>
  <c r="D43" i="3"/>
  <c r="J43" i="3" s="1"/>
  <c r="E43" i="3"/>
  <c r="K43" i="3" s="1"/>
  <c r="F43" i="3"/>
  <c r="L43" i="3" s="1"/>
  <c r="G43" i="3"/>
  <c r="C44" i="3"/>
  <c r="D44" i="3"/>
  <c r="J44" i="3" s="1"/>
  <c r="E44" i="3"/>
  <c r="K44" i="3" s="1"/>
  <c r="F44" i="3"/>
  <c r="L44" i="3" s="1"/>
  <c r="G44" i="3"/>
  <c r="G33" i="3"/>
  <c r="F33" i="3"/>
  <c r="L33" i="3" s="1"/>
  <c r="E33" i="3"/>
  <c r="K33" i="3" s="1"/>
  <c r="D33" i="3"/>
  <c r="J33" i="3" s="1"/>
  <c r="C33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E26" i="3"/>
  <c r="E25" i="3"/>
  <c r="E24" i="3"/>
  <c r="E22" i="3"/>
  <c r="E21" i="3"/>
  <c r="E20" i="3"/>
  <c r="E19" i="3"/>
  <c r="E18" i="3"/>
  <c r="F26" i="3"/>
  <c r="F25" i="3"/>
  <c r="F24" i="3"/>
  <c r="F23" i="3"/>
  <c r="F22" i="3"/>
  <c r="F21" i="3"/>
  <c r="F20" i="3"/>
  <c r="F19" i="3"/>
  <c r="F18" i="3"/>
  <c r="G18" i="3"/>
  <c r="G19" i="3"/>
  <c r="G20" i="3"/>
  <c r="G21" i="3"/>
  <c r="G22" i="3"/>
  <c r="G23" i="3"/>
  <c r="G24" i="3"/>
  <c r="G25" i="3"/>
  <c r="G26" i="3"/>
  <c r="G27" i="3"/>
  <c r="G28" i="3"/>
  <c r="Q18" i="3"/>
  <c r="R18" i="3"/>
  <c r="S18" i="3"/>
  <c r="T18" i="3"/>
  <c r="U18" i="3"/>
  <c r="V18" i="3"/>
  <c r="Q19" i="3"/>
  <c r="R19" i="3"/>
  <c r="S19" i="3"/>
  <c r="T19" i="3"/>
  <c r="U19" i="3"/>
  <c r="V19" i="3"/>
  <c r="Q20" i="3"/>
  <c r="R20" i="3"/>
  <c r="S20" i="3"/>
  <c r="T20" i="3"/>
  <c r="U20" i="3"/>
  <c r="V20" i="3"/>
  <c r="Q21" i="3"/>
  <c r="R21" i="3"/>
  <c r="S21" i="3"/>
  <c r="T21" i="3"/>
  <c r="U21" i="3"/>
  <c r="V21" i="3"/>
  <c r="Q22" i="3"/>
  <c r="R22" i="3"/>
  <c r="S22" i="3"/>
  <c r="T22" i="3"/>
  <c r="U22" i="3"/>
  <c r="V22" i="3"/>
  <c r="Q23" i="3"/>
  <c r="R23" i="3"/>
  <c r="S23" i="3"/>
  <c r="T23" i="3"/>
  <c r="U23" i="3"/>
  <c r="V23" i="3"/>
  <c r="Q24" i="3"/>
  <c r="R24" i="3"/>
  <c r="S24" i="3"/>
  <c r="T24" i="3"/>
  <c r="U24" i="3"/>
  <c r="V24" i="3"/>
  <c r="Q25" i="3"/>
  <c r="R25" i="3"/>
  <c r="S25" i="3"/>
  <c r="T25" i="3"/>
  <c r="U25" i="3"/>
  <c r="V25" i="3"/>
  <c r="Q26" i="3"/>
  <c r="R26" i="3"/>
  <c r="S26" i="3"/>
  <c r="T26" i="3"/>
  <c r="U26" i="3"/>
  <c r="V26" i="3"/>
  <c r="Q27" i="3"/>
  <c r="R27" i="3"/>
  <c r="S27" i="3"/>
  <c r="T27" i="3"/>
  <c r="U27" i="3"/>
  <c r="V27" i="3"/>
  <c r="Q28" i="3"/>
  <c r="R28" i="3"/>
  <c r="S28" i="3"/>
  <c r="T28" i="3"/>
  <c r="U28" i="3"/>
  <c r="V28" i="3"/>
  <c r="I18" i="3"/>
  <c r="J18" i="3"/>
  <c r="K18" i="3"/>
  <c r="L18" i="3"/>
  <c r="M18" i="3"/>
  <c r="N18" i="3"/>
  <c r="O18" i="3"/>
  <c r="P18" i="3"/>
  <c r="I19" i="3"/>
  <c r="J19" i="3"/>
  <c r="K19" i="3"/>
  <c r="L19" i="3"/>
  <c r="M19" i="3"/>
  <c r="N19" i="3"/>
  <c r="O19" i="3"/>
  <c r="P19" i="3"/>
  <c r="I20" i="3"/>
  <c r="J20" i="3"/>
  <c r="K20" i="3"/>
  <c r="L20" i="3"/>
  <c r="M20" i="3"/>
  <c r="N20" i="3"/>
  <c r="O20" i="3"/>
  <c r="P20" i="3"/>
  <c r="I21" i="3"/>
  <c r="J21" i="3"/>
  <c r="K21" i="3"/>
  <c r="L21" i="3"/>
  <c r="M21" i="3"/>
  <c r="N21" i="3"/>
  <c r="O21" i="3"/>
  <c r="P21" i="3"/>
  <c r="I22" i="3"/>
  <c r="J22" i="3"/>
  <c r="K22" i="3"/>
  <c r="L22" i="3"/>
  <c r="M22" i="3"/>
  <c r="N22" i="3"/>
  <c r="O22" i="3"/>
  <c r="P22" i="3"/>
  <c r="I23" i="3"/>
  <c r="J23" i="3"/>
  <c r="K23" i="3"/>
  <c r="L23" i="3"/>
  <c r="M23" i="3"/>
  <c r="N23" i="3"/>
  <c r="O23" i="3"/>
  <c r="P23" i="3"/>
  <c r="I24" i="3"/>
  <c r="J24" i="3"/>
  <c r="K24" i="3"/>
  <c r="L24" i="3"/>
  <c r="M24" i="3"/>
  <c r="N24" i="3"/>
  <c r="O24" i="3"/>
  <c r="P24" i="3"/>
  <c r="I25" i="3"/>
  <c r="J25" i="3"/>
  <c r="K25" i="3"/>
  <c r="L25" i="3"/>
  <c r="M25" i="3"/>
  <c r="N25" i="3"/>
  <c r="O25" i="3"/>
  <c r="P25" i="3"/>
  <c r="I26" i="3"/>
  <c r="J26" i="3"/>
  <c r="K26" i="3"/>
  <c r="L26" i="3"/>
  <c r="N26" i="3"/>
  <c r="O26" i="3"/>
  <c r="P26" i="3"/>
  <c r="I27" i="3"/>
  <c r="J27" i="3"/>
  <c r="K27" i="3"/>
  <c r="L27" i="3"/>
  <c r="M27" i="3"/>
  <c r="N27" i="3"/>
  <c r="O27" i="3"/>
  <c r="P27" i="3"/>
  <c r="I28" i="3"/>
  <c r="J28" i="3"/>
  <c r="K28" i="3"/>
  <c r="L28" i="3"/>
  <c r="M28" i="3"/>
  <c r="N28" i="3"/>
  <c r="O28" i="3"/>
  <c r="P28" i="3"/>
  <c r="H28" i="3"/>
  <c r="H27" i="3"/>
  <c r="H26" i="3"/>
  <c r="H25" i="3"/>
  <c r="H24" i="3"/>
  <c r="H23" i="3"/>
  <c r="H22" i="3"/>
  <c r="H21" i="3"/>
  <c r="H20" i="3"/>
  <c r="H19" i="3"/>
  <c r="H18" i="3"/>
  <c r="H41" i="3" l="1"/>
  <c r="H35" i="3"/>
  <c r="H36" i="3"/>
  <c r="H33" i="3"/>
  <c r="H42" i="3"/>
  <c r="H44" i="3"/>
  <c r="H39" i="3"/>
  <c r="H38" i="3"/>
  <c r="H34" i="3"/>
  <c r="H40" i="3"/>
  <c r="H37" i="3"/>
  <c r="H43" i="3"/>
</calcChain>
</file>

<file path=xl/sharedStrings.xml><?xml version="1.0" encoding="utf-8"?>
<sst xmlns="http://schemas.openxmlformats.org/spreadsheetml/2006/main" count="107" uniqueCount="43">
  <si>
    <t>Log10(E.h.o)</t>
  </si>
  <si>
    <t>n=32</t>
  </si>
  <si>
    <t>VE</t>
  </si>
  <si>
    <t>Fox 33</t>
  </si>
  <si>
    <t>NY 71467</t>
  </si>
  <si>
    <t>Klondike</t>
  </si>
  <si>
    <t>Old Crow</t>
  </si>
  <si>
    <t>Grant Zazula</t>
  </si>
  <si>
    <t>LUM</t>
  </si>
  <si>
    <t>H &amp; C 1973</t>
    <phoneticPr fontId="4"/>
  </si>
  <si>
    <t>Gold Run</t>
    <phoneticPr fontId="4"/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</si>
  <si>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</si>
  <si>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</si>
  <si>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</si>
  <si>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</si>
  <si>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</si>
  <si>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</si>
  <si>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</si>
  <si>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</si>
  <si>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</si>
  <si>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6 anc</t>
  </si>
  <si>
    <t>[46.96]</t>
  </si>
  <si>
    <t>cf occid</t>
  </si>
  <si>
    <t>Jaurens</t>
  </si>
  <si>
    <t>22-687 ou 22-691</t>
  </si>
  <si>
    <t>"scotti"</t>
  </si>
  <si>
    <t>niobra</t>
  </si>
  <si>
    <t>22-687 R</t>
  </si>
  <si>
    <t>lambei°</t>
  </si>
  <si>
    <t>Dry Cave</t>
  </si>
  <si>
    <t>j ?</t>
  </si>
  <si>
    <t>UTEP</t>
  </si>
  <si>
    <t>31-64</t>
  </si>
  <si>
    <t>22-689</t>
  </si>
  <si>
    <t>22-691 L</t>
  </si>
  <si>
    <t>22-686</t>
  </si>
  <si>
    <t>22-220</t>
  </si>
  <si>
    <t>22-957 R</t>
  </si>
  <si>
    <t>22-688 L</t>
  </si>
  <si>
    <t>6max</t>
  </si>
  <si>
    <t>drawing</t>
  </si>
  <si>
    <t>E. lambei; YG</t>
  </si>
  <si>
    <t>ANSP 14301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</si>
</sst>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#,##0.0"/>
    <numFmt numFmtId="167" formatCode="#,##0.000"/>
  </numFmts>
  <fonts count="10">
    <font>
      <sz val="9"/>
      <name val="Geneva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Verdana"/>
      <family val="2"/>
    </font>
    <font>
      <b/>
      <sz val="14"/>
      <color indexed="12"/>
      <name val="Times New Roman"/>
      <family val="1"/>
    </font>
    <font>
      <sz val="14"/>
      <color indexed="10"/>
      <name val="Times New Roman"/>
      <family val="1"/>
    </font>
    <font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wrapText="1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8" fillId="0" borderId="0" xfId="0" applyNumberFormat="1" applyFont="1"/>
    <xf numFmtId="164" fontId="6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horizontal="center" vertical="top"/>
    </xf>
    <xf numFmtId="0" fontId="1" fillId="0" borderId="0" xfId="0" applyFon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165" fontId="9" fillId="0" borderId="0" xfId="0" applyNumberFormat="1" applyFont="1"/>
    <xf numFmtId="0" fontId="9" fillId="0" borderId="0" xfId="0" applyFont="1" applyAlignment="1">
      <alignment horizontal="left"/>
    </xf>
    <xf numFmtId="164" fontId="9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6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9715429276"/>
          <c:y val="6.64452096710548E-2"/>
          <c:w val="0.71079482749661904"/>
          <c:h val="0.82059833943752702"/>
        </c:manualLayout>
      </c:layout>
      <c:lineChart>
        <c:grouping val="standard"/>
        <c:varyColors val="0"/>
        <c:ser>
          <c:idx val="0"/>
          <c:order val="0"/>
          <c:tx>
            <c:strRef>
              <c:f>Feuil1!$C$18</c:f>
              <c:strCache>
                <c:ptCount val="1"/>
                <c:pt idx="0">
                  <c:v>Fox 33</c:v>
                </c:pt>
              </c:strCache>
            </c:strRef>
          </c:tx>
          <c:spPr>
            <a:ln w="53975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Feuil1!$C$19:$C$28</c:f>
              <c:numCache>
                <c:formatCode>0.000</c:formatCode>
                <c:ptCount val="10"/>
                <c:pt idx="0">
                  <c:v>1.395313340843396E-2</c:v>
                </c:pt>
                <c:pt idx="1">
                  <c:v>9.664502155319199E-2</c:v>
                </c:pt>
                <c:pt idx="2">
                  <c:v>7.9626448015780005E-2</c:v>
                </c:pt>
                <c:pt idx="3">
                  <c:v>6.1852969907694177E-2</c:v>
                </c:pt>
                <c:pt idx="4">
                  <c:v>5.2069495549929901E-2</c:v>
                </c:pt>
                <c:pt idx="5">
                  <c:v>7.8603358153608971E-2</c:v>
                </c:pt>
                <c:pt idx="6">
                  <c:v>0.11500823510085234</c:v>
                </c:pt>
                <c:pt idx="7">
                  <c:v>8.8284669236399882E-2</c:v>
                </c:pt>
                <c:pt idx="8">
                  <c:v>7.2180687445499769E-2</c:v>
                </c:pt>
                <c:pt idx="9">
                  <c:v>9.4982937131606437E-2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7-4A42-BF74-D928CA4275D5}"/>
            </c:ext>
          </c:extLst>
        </c:ser>
        <c:ser>
          <c:idx val="1"/>
          <c:order val="1"/>
          <c:tx>
            <c:strRef>
              <c:f>Feuil1!$D$18</c:f>
              <c:strCache>
                <c:ptCount val="1"/>
                <c:pt idx="0">
                  <c:v>24203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Feuil1!$D$19:$D$28</c:f>
              <c:numCache>
                <c:formatCode>0.000</c:formatCode>
                <c:ptCount val="10"/>
                <c:pt idx="0">
                  <c:v>-1.7838701015417069E-2</c:v>
                </c:pt>
                <c:pt idx="1">
                  <c:v>0.12297396027554108</c:v>
                </c:pt>
                <c:pt idx="2">
                  <c:v>7.2447863388656497E-2</c:v>
                </c:pt>
                <c:pt idx="3">
                  <c:v>5.2307652001463811E-2</c:v>
                </c:pt>
                <c:pt idx="4">
                  <c:v>4.0788485140240915E-2</c:v>
                </c:pt>
                <c:pt idx="5">
                  <c:v>6.9058040247378605E-2</c:v>
                </c:pt>
                <c:pt idx="6">
                  <c:v>9.6910013008056239E-2</c:v>
                </c:pt>
                <c:pt idx="7">
                  <c:v>7.0311298224498886E-2</c:v>
                </c:pt>
                <c:pt idx="8">
                  <c:v>3.9996004074098535E-2</c:v>
                </c:pt>
                <c:pt idx="9">
                  <c:v>4.5497574051688083E-2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7-4A42-BF74-D928CA4275D5}"/>
            </c:ext>
          </c:extLst>
        </c:ser>
        <c:ser>
          <c:idx val="2"/>
          <c:order val="2"/>
          <c:tx>
            <c:strRef>
              <c:f>Feuil1!$E$18</c:f>
              <c:strCache>
                <c:ptCount val="1"/>
                <c:pt idx="0">
                  <c:v>196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Feuil1!$E$19:$E$28</c:f>
              <c:numCache>
                <c:formatCode>0.000</c:formatCode>
                <c:ptCount val="10"/>
                <c:pt idx="0">
                  <c:v>-8.054431531272499E-3</c:v>
                </c:pt>
                <c:pt idx="1">
                  <c:v>8.8424691306500769E-2</c:v>
                </c:pt>
                <c:pt idx="2">
                  <c:v>4.2484640011213326E-2</c:v>
                </c:pt>
                <c:pt idx="3">
                  <c:v>3.8581627494706172E-2</c:v>
                </c:pt>
                <c:pt idx="5">
                  <c:v>5.9298202958222301E-2</c:v>
                </c:pt>
                <c:pt idx="6">
                  <c:v>6.826483155852614E-2</c:v>
                </c:pt>
                <c:pt idx="7">
                  <c:v>3.7278843119379124E-2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37-4A42-BF74-D928CA4275D5}"/>
            </c:ext>
          </c:extLst>
        </c:ser>
        <c:ser>
          <c:idx val="3"/>
          <c:order val="3"/>
          <c:tx>
            <c:strRef>
              <c:f>Feuil1!$F$18</c:f>
              <c:strCache>
                <c:ptCount val="1"/>
                <c:pt idx="0">
                  <c:v>193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Feuil1!$F$19:$F$28</c:f>
              <c:numCache>
                <c:formatCode>0.000</c:formatCode>
                <c:ptCount val="10"/>
                <c:pt idx="0">
                  <c:v>1.6894797423003816E-3</c:v>
                </c:pt>
                <c:pt idx="1">
                  <c:v>9.5285726290466943E-2</c:v>
                </c:pt>
                <c:pt idx="2">
                  <c:v>6.3673939081151376E-2</c:v>
                </c:pt>
                <c:pt idx="3">
                  <c:v>2.234442862402064E-2</c:v>
                </c:pt>
                <c:pt idx="4">
                  <c:v>4.3068251435139482E-2</c:v>
                </c:pt>
                <c:pt idx="5">
                  <c:v>7.4810369136469879E-2</c:v>
                </c:pt>
                <c:pt idx="6">
                  <c:v>8.3776997736773717E-2</c:v>
                </c:pt>
                <c:pt idx="7">
                  <c:v>7.1532943142279981E-2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37-4A42-BF74-D928CA4275D5}"/>
            </c:ext>
          </c:extLst>
        </c:ser>
        <c:ser>
          <c:idx val="4"/>
          <c:order val="4"/>
          <c:tx>
            <c:strRef>
              <c:f>Feuil1!$G$18</c:f>
              <c:strCache>
                <c:ptCount val="1"/>
                <c:pt idx="0">
                  <c:v>126.47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Feuil1!$G$19:$G$28</c:f>
              <c:numCache>
                <c:formatCode>0.000</c:formatCode>
                <c:ptCount val="10"/>
                <c:pt idx="0">
                  <c:v>8.0200095551683503E-3</c:v>
                </c:pt>
                <c:pt idx="1">
                  <c:v>0.11925379575425787</c:v>
                </c:pt>
                <c:pt idx="2">
                  <c:v>9.3637162458594547E-2</c:v>
                </c:pt>
                <c:pt idx="3">
                  <c:v>5.6629025784106446E-2</c:v>
                </c:pt>
                <c:pt idx="4">
                  <c:v>6.2195421138764306E-2</c:v>
                </c:pt>
                <c:pt idx="5">
                  <c:v>7.7374266604017361E-2</c:v>
                </c:pt>
                <c:pt idx="6">
                  <c:v>9.3198071762338852E-2</c:v>
                </c:pt>
                <c:pt idx="7">
                  <c:v>5.7398218281414559E-2</c:v>
                </c:pt>
                <c:pt idx="8">
                  <c:v>4.3655343457346119E-2</c:v>
                </c:pt>
                <c:pt idx="9">
                  <c:v>5.6148381241269751E-2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737-4A42-BF74-D928CA4275D5}"/>
            </c:ext>
          </c:extLst>
        </c:ser>
        <c:ser>
          <c:idx val="5"/>
          <c:order val="5"/>
          <c:tx>
            <c:strRef>
              <c:f>Feuil1!$H$18</c:f>
              <c:strCache>
                <c:ptCount val="1"/>
                <c:pt idx="0">
                  <c:v>328.78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Feuil1!$H$19:$H$28</c:f>
              <c:numCache>
                <c:formatCode>0.000</c:formatCode>
                <c:ptCount val="10"/>
                <c:pt idx="0">
                  <c:v>-4.5213865558797472E-3</c:v>
                </c:pt>
                <c:pt idx="1">
                  <c:v>7.0638291211899018E-2</c:v>
                </c:pt>
                <c:pt idx="2">
                  <c:v>3.7021744309711169E-2</c:v>
                </c:pt>
                <c:pt idx="3">
                  <c:v>4.2152821977573085E-2</c:v>
                </c:pt>
                <c:pt idx="4">
                  <c:v>1.7307389290718067E-2</c:v>
                </c:pt>
                <c:pt idx="5">
                  <c:v>5.8507857914070316E-2</c:v>
                </c:pt>
                <c:pt idx="6">
                  <c:v>8.756998675391281E-2</c:v>
                </c:pt>
                <c:pt idx="7">
                  <c:v>7.8791515702570702E-2</c:v>
                </c:pt>
                <c:pt idx="8">
                  <c:v>6.6717791743997612E-2</c:v>
                </c:pt>
                <c:pt idx="9">
                  <c:v>6.9388337113298393E-2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737-4A42-BF74-D928CA4275D5}"/>
            </c:ext>
          </c:extLst>
        </c:ser>
        <c:ser>
          <c:idx val="6"/>
          <c:order val="6"/>
          <c:tx>
            <c:strRef>
              <c:f>Feuil1!$I$18</c:f>
              <c:strCache>
                <c:ptCount val="1"/>
                <c:pt idx="0">
                  <c:v>328.69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Feuil1!$I$19:$I$28</c:f>
              <c:numCache>
                <c:formatCode>0.000</c:formatCode>
                <c:ptCount val="10"/>
                <c:pt idx="0">
                  <c:v>-4.2371391551392357E-3</c:v>
                </c:pt>
                <c:pt idx="1">
                  <c:v>6.2199472956073976E-2</c:v>
                </c:pt>
                <c:pt idx="2">
                  <c:v>4.3414275361335131E-2</c:v>
                </c:pt>
                <c:pt idx="3">
                  <c:v>4.5008413259964408E-2</c:v>
                </c:pt>
                <c:pt idx="4">
                  <c:v>1.803061090981406E-2</c:v>
                </c:pt>
                <c:pt idx="5">
                  <c:v>5.4035166662871781E-2</c:v>
                </c:pt>
                <c:pt idx="6">
                  <c:v>8.6624840609599962E-2</c:v>
                </c:pt>
                <c:pt idx="7">
                  <c:v>7.2507790873490352E-2</c:v>
                </c:pt>
                <c:pt idx="8">
                  <c:v>4.083038373882375E-2</c:v>
                </c:pt>
                <c:pt idx="9">
                  <c:v>4.3696765050333486E-2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737-4A42-BF74-D928CA4275D5}"/>
            </c:ext>
          </c:extLst>
        </c:ser>
        <c:ser>
          <c:idx val="7"/>
          <c:order val="7"/>
          <c:tx>
            <c:strRef>
              <c:f>Feuil1!$J$18</c:f>
              <c:strCache>
                <c:ptCount val="1"/>
                <c:pt idx="0">
                  <c:v>328.38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Feuil1!$J$19:$J$28</c:f>
              <c:numCache>
                <c:formatCode>0.000</c:formatCode>
                <c:ptCount val="10"/>
                <c:pt idx="0">
                  <c:v>-2.783284051091961E-3</c:v>
                </c:pt>
                <c:pt idx="1">
                  <c:v>5.4491655261342142E-2</c:v>
                </c:pt>
                <c:pt idx="2">
                  <c:v>4.7879671897919529E-2</c:v>
                </c:pt>
                <c:pt idx="3">
                  <c:v>3.2058306393381253E-2</c:v>
                </c:pt>
                <c:pt idx="4">
                  <c:v>1.6099337101749933E-2</c:v>
                </c:pt>
                <c:pt idx="5">
                  <c:v>6.6541506232645764E-2</c:v>
                </c:pt>
                <c:pt idx="6">
                  <c:v>9.6632715255587698E-2</c:v>
                </c:pt>
                <c:pt idx="7">
                  <c:v>7.0555902275968307E-2</c:v>
                </c:pt>
                <c:pt idx="8">
                  <c:v>5.3319470086160115E-2</c:v>
                </c:pt>
                <c:pt idx="9">
                  <c:v>5.2921592130894979E-2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737-4A42-BF74-D928CA4275D5}"/>
            </c:ext>
          </c:extLst>
        </c:ser>
        <c:ser>
          <c:idx val="8"/>
          <c:order val="8"/>
          <c:tx>
            <c:strRef>
              <c:f>Feuil1!$K$18</c:f>
              <c:strCache>
                <c:ptCount val="1"/>
                <c:pt idx="0">
                  <c:v>402.442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Feuil1!$K$19:$K$28</c:f>
              <c:numCache>
                <c:formatCode>0.000</c:formatCode>
                <c:ptCount val="10"/>
                <c:pt idx="0">
                  <c:v>2.0041473518854325E-2</c:v>
                </c:pt>
                <c:pt idx="1">
                  <c:v>7.1358156256383642E-2</c:v>
                </c:pt>
                <c:pt idx="2">
                  <c:v>6.2342427107429543E-2</c:v>
                </c:pt>
                <c:pt idx="3">
                  <c:v>4.3829065673312684E-2</c:v>
                </c:pt>
                <c:pt idx="4">
                  <c:v>3.3876490723910857E-2</c:v>
                </c:pt>
                <c:pt idx="5">
                  <c:v>5.8408963576422668E-2</c:v>
                </c:pt>
                <c:pt idx="6">
                  <c:v>8.4728355142188905E-2</c:v>
                </c:pt>
                <c:pt idx="7">
                  <c:v>5.752422857735251E-2</c:v>
                </c:pt>
                <c:pt idx="8">
                  <c:v>6.4355349933543193E-2</c:v>
                </c:pt>
                <c:pt idx="9">
                  <c:v>8.7026380346242327E-2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737-4A42-BF74-D928CA4275D5}"/>
            </c:ext>
          </c:extLst>
        </c:ser>
        <c:ser>
          <c:idx val="9"/>
          <c:order val="9"/>
          <c:tx>
            <c:strRef>
              <c:f>Feuil1!$L$18</c:f>
              <c:strCache>
                <c:ptCount val="1"/>
                <c:pt idx="0">
                  <c:v>328.42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Feuil1!$L$19:$L$28</c:f>
              <c:numCache>
                <c:formatCode>0.000</c:formatCode>
                <c:ptCount val="10"/>
                <c:pt idx="0">
                  <c:v>8.3020225727237218E-4</c:v>
                </c:pt>
                <c:pt idx="1">
                  <c:v>8.1734528479573187E-2</c:v>
                </c:pt>
                <c:pt idx="2">
                  <c:v>5.3511044239256789E-2</c:v>
                </c:pt>
                <c:pt idx="3">
                  <c:v>4.1064735928179497E-2</c:v>
                </c:pt>
                <c:pt idx="4">
                  <c:v>3.9758672949865348E-2</c:v>
                </c:pt>
                <c:pt idx="5">
                  <c:v>8.8312839540116927E-2</c:v>
                </c:pt>
                <c:pt idx="6">
                  <c:v>8.9923892147390161E-2</c:v>
                </c:pt>
                <c:pt idx="7">
                  <c:v>8.8519359586290314E-2</c:v>
                </c:pt>
                <c:pt idx="8">
                  <c:v>7.5887348483046679E-2</c:v>
                </c:pt>
                <c:pt idx="9">
                  <c:v>6.9671726671088452E-2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737-4A42-BF74-D928CA4275D5}"/>
            </c:ext>
          </c:extLst>
        </c:ser>
        <c:ser>
          <c:idx val="10"/>
          <c:order val="10"/>
          <c:tx>
            <c:strRef>
              <c:f>Feuil1!$M$18</c:f>
              <c:strCache>
                <c:ptCount val="1"/>
                <c:pt idx="0">
                  <c:v>391.65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Feuil1!$M$19:$M$28</c:f>
              <c:numCache>
                <c:formatCode>0.000</c:formatCode>
                <c:ptCount val="10"/>
                <c:pt idx="0">
                  <c:v>1.2930059950855277E-2</c:v>
                </c:pt>
                <c:pt idx="1">
                  <c:v>0.1009663953358344</c:v>
                </c:pt>
                <c:pt idx="2">
                  <c:v>3.2601406079117767E-2</c:v>
                </c:pt>
                <c:pt idx="3">
                  <c:v>3.6684924064819935E-2</c:v>
                </c:pt>
                <c:pt idx="4">
                  <c:v>1.9353397285050589E-2</c:v>
                </c:pt>
                <c:pt idx="5">
                  <c:v>8.7110959419193223E-2</c:v>
                </c:pt>
                <c:pt idx="6">
                  <c:v>9.4872372545472983E-2</c:v>
                </c:pt>
                <c:pt idx="8">
                  <c:v>5.2346442460527776E-2</c:v>
                </c:pt>
                <c:pt idx="9">
                  <c:v>5.3363023117810382E-2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737-4A42-BF74-D928CA4275D5}"/>
            </c:ext>
          </c:extLst>
        </c:ser>
        <c:ser>
          <c:idx val="11"/>
          <c:order val="11"/>
          <c:tx>
            <c:strRef>
              <c:f>Feuil1!$N$18</c:f>
              <c:strCache>
                <c:ptCount val="1"/>
                <c:pt idx="0">
                  <c:v>328.8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Feuil1!$N$19:$N$28</c:f>
              <c:numCache>
                <c:formatCode>0.000</c:formatCode>
                <c:ptCount val="10"/>
                <c:pt idx="0">
                  <c:v>8.9857986509249699E-3</c:v>
                </c:pt>
                <c:pt idx="1">
                  <c:v>7.5794882580071832E-2</c:v>
                </c:pt>
                <c:pt idx="2">
                  <c:v>5.7724606567950199E-2</c:v>
                </c:pt>
                <c:pt idx="3">
                  <c:v>4.6184566942675032E-2</c:v>
                </c:pt>
                <c:pt idx="4">
                  <c:v>3.4340728589498326E-2</c:v>
                </c:pt>
                <c:pt idx="5">
                  <c:v>7.0503281121559569E-2</c:v>
                </c:pt>
                <c:pt idx="6">
                  <c:v>8.1963656973305321E-2</c:v>
                </c:pt>
                <c:pt idx="7">
                  <c:v>7.5661017942359798E-2</c:v>
                </c:pt>
                <c:pt idx="8">
                  <c:v>4.6955469381789072E-2</c:v>
                </c:pt>
                <c:pt idx="9">
                  <c:v>5.789839495336313E-2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37-4A42-BF74-D928CA4275D5}"/>
            </c:ext>
          </c:extLst>
        </c:ser>
        <c:ser>
          <c:idx val="12"/>
          <c:order val="12"/>
          <c:tx>
            <c:strRef>
              <c:f>Feuil1!$O$18</c:f>
              <c:strCache>
                <c:ptCount val="1"/>
                <c:pt idx="0">
                  <c:v>328.43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Feuil1!$O$19:$O$28</c:f>
              <c:numCache>
                <c:formatCode>0.000</c:formatCode>
                <c:ptCount val="10"/>
                <c:pt idx="0">
                  <c:v>2.5820278018997556E-3</c:v>
                </c:pt>
                <c:pt idx="1">
                  <c:v>0.11053508188163064</c:v>
                </c:pt>
                <c:pt idx="2">
                  <c:v>4.434192501678047E-2</c:v>
                </c:pt>
                <c:pt idx="3">
                  <c:v>5.2500628890621348E-2</c:v>
                </c:pt>
                <c:pt idx="4">
                  <c:v>6.0014128346774331E-2</c:v>
                </c:pt>
                <c:pt idx="5">
                  <c:v>8.4976373845367492E-2</c:v>
                </c:pt>
                <c:pt idx="6">
                  <c:v>9.4872372545472983E-2</c:v>
                </c:pt>
                <c:pt idx="7">
                  <c:v>7.1288888917311111E-2</c:v>
                </c:pt>
                <c:pt idx="8">
                  <c:v>6.5144259291084472E-2</c:v>
                </c:pt>
                <c:pt idx="9">
                  <c:v>6.2674886327720447E-2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737-4A42-BF74-D928CA4275D5}"/>
            </c:ext>
          </c:extLst>
        </c:ser>
        <c:ser>
          <c:idx val="13"/>
          <c:order val="13"/>
          <c:tx>
            <c:strRef>
              <c:f>Feuil1!$P$18</c:f>
              <c:strCache>
                <c:ptCount val="1"/>
                <c:pt idx="0">
                  <c:v>404.479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Feuil1!$P$19:$P$28</c:f>
              <c:numCache>
                <c:formatCode>0.000</c:formatCode>
                <c:ptCount val="10"/>
                <c:pt idx="0">
                  <c:v>1.3697590899205636E-2</c:v>
                </c:pt>
                <c:pt idx="1">
                  <c:v>8.9667703869829918E-2</c:v>
                </c:pt>
                <c:pt idx="2">
                  <c:v>7.4757945866730457E-2</c:v>
                </c:pt>
                <c:pt idx="3">
                  <c:v>6.2513350478799801E-2</c:v>
                </c:pt>
                <c:pt idx="4">
                  <c:v>3.8496688360656117E-2</c:v>
                </c:pt>
                <c:pt idx="5">
                  <c:v>8.311164585430908E-2</c:v>
                </c:pt>
                <c:pt idx="6">
                  <c:v>0.10424005168445749</c:v>
                </c:pt>
                <c:pt idx="7">
                  <c:v>8.9456854784450757E-2</c:v>
                </c:pt>
                <c:pt idx="8">
                  <c:v>7.0471170369330371E-2</c:v>
                </c:pt>
                <c:pt idx="9">
                  <c:v>8.3747639524643924E-2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737-4A42-BF74-D928CA4275D5}"/>
            </c:ext>
          </c:extLst>
        </c:ser>
        <c:ser>
          <c:idx val="14"/>
          <c:order val="14"/>
          <c:tx>
            <c:strRef>
              <c:f>Feuil1!$Q$18</c:f>
              <c:strCache>
                <c:ptCount val="1"/>
                <c:pt idx="0">
                  <c:v>194.2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Feuil1!$Q$19:$Q$28</c:f>
              <c:numCache>
                <c:formatCode>0.000</c:formatCode>
                <c:ptCount val="10"/>
                <c:pt idx="0">
                  <c:v>-7.4993767696058811E-3</c:v>
                </c:pt>
                <c:pt idx="1">
                  <c:v>7.1933190411103132E-2</c:v>
                </c:pt>
                <c:pt idx="2">
                  <c:v>2.5078888671402177E-2</c:v>
                </c:pt>
                <c:pt idx="3">
                  <c:v>3.6784957344521363E-2</c:v>
                </c:pt>
                <c:pt idx="4">
                  <c:v>3.4920328944981538E-2</c:v>
                </c:pt>
                <c:pt idx="5">
                  <c:v>4.3416190652577846E-2</c:v>
                </c:pt>
                <c:pt idx="6">
                  <c:v>8.700314593134606E-2</c:v>
                </c:pt>
                <c:pt idx="7">
                  <c:v>8.8636657218847503E-2</c:v>
                </c:pt>
                <c:pt idx="8">
                  <c:v>8.7121037238436339E-2</c:v>
                </c:pt>
                <c:pt idx="9">
                  <c:v>8.2374158044949297E-2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737-4A42-BF74-D928CA4275D5}"/>
            </c:ext>
          </c:extLst>
        </c:ser>
        <c:ser>
          <c:idx val="15"/>
          <c:order val="15"/>
          <c:tx>
            <c:strRef>
              <c:f>Feuil1!$R$18</c:f>
              <c:strCache>
                <c:ptCount val="1"/>
                <c:pt idx="0">
                  <c:v>302.54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Feuil1!$R$19:$R$28</c:f>
              <c:numCache>
                <c:formatCode>0.000</c:formatCode>
                <c:ptCount val="10"/>
                <c:pt idx="0">
                  <c:v>-1.0697401760726422E-3</c:v>
                </c:pt>
                <c:pt idx="1">
                  <c:v>9.049440681343901E-2</c:v>
                </c:pt>
                <c:pt idx="2">
                  <c:v>6.6911662854183707E-2</c:v>
                </c:pt>
                <c:pt idx="3">
                  <c:v>2.656341068582968E-2</c:v>
                </c:pt>
                <c:pt idx="4">
                  <c:v>2.9910303506309521E-2</c:v>
                </c:pt>
                <c:pt idx="5">
                  <c:v>6.2151206756793531E-2</c:v>
                </c:pt>
                <c:pt idx="6">
                  <c:v>8.9077955220013605E-2</c:v>
                </c:pt>
                <c:pt idx="7">
                  <c:v>9.0041763265998886E-2</c:v>
                </c:pt>
                <c:pt idx="8">
                  <c:v>6.8754897504877288E-2</c:v>
                </c:pt>
                <c:pt idx="9">
                  <c:v>7.0520787512206473E-2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737-4A42-BF74-D928CA4275D5}"/>
            </c:ext>
          </c:extLst>
        </c:ser>
        <c:ser>
          <c:idx val="16"/>
          <c:order val="16"/>
          <c:tx>
            <c:strRef>
              <c:f>Feuil1!$S$18</c:f>
              <c:strCache>
                <c:ptCount val="1"/>
                <c:pt idx="0">
                  <c:v>110.35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Feuil1!$S$19:$S$28</c:f>
              <c:numCache>
                <c:formatCode>0.000</c:formatCode>
                <c:ptCount val="10"/>
                <c:pt idx="0">
                  <c:v>2.5763969823187516E-2</c:v>
                </c:pt>
                <c:pt idx="1">
                  <c:v>0.10869094118326017</c:v>
                </c:pt>
                <c:pt idx="2">
                  <c:v>7.8913905637888249E-2</c:v>
                </c:pt>
                <c:pt idx="3">
                  <c:v>3.4277186882387678E-2</c:v>
                </c:pt>
                <c:pt idx="4">
                  <c:v>5.5839244106748787E-2</c:v>
                </c:pt>
                <c:pt idx="5">
                  <c:v>6.8961519637601665E-2</c:v>
                </c:pt>
                <c:pt idx="6">
                  <c:v>9.589238781118814E-2</c:v>
                </c:pt>
                <c:pt idx="7">
                  <c:v>9.8951273835433673E-2</c:v>
                </c:pt>
                <c:pt idx="8">
                  <c:v>7.3419759561048181E-2</c:v>
                </c:pt>
                <c:pt idx="9">
                  <c:v>8.6209012824101316E-2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737-4A42-BF74-D928CA4275D5}"/>
            </c:ext>
          </c:extLst>
        </c:ser>
        <c:ser>
          <c:idx val="17"/>
          <c:order val="17"/>
          <c:tx>
            <c:strRef>
              <c:f>Feuil1!$T$18</c:f>
              <c:strCache>
                <c:ptCount val="1"/>
                <c:pt idx="0">
                  <c:v>150.82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Feuil1!$T$19:$T$28</c:f>
              <c:numCache>
                <c:formatCode>0.000</c:formatCode>
                <c:ptCount val="10"/>
                <c:pt idx="0">
                  <c:v>2.6476077467027181E-2</c:v>
                </c:pt>
                <c:pt idx="1">
                  <c:v>9.6237679504973972E-2</c:v>
                </c:pt>
                <c:pt idx="2">
                  <c:v>7.0125427469625246E-2</c:v>
                </c:pt>
                <c:pt idx="3">
                  <c:v>5.3271680104080676E-2</c:v>
                </c:pt>
                <c:pt idx="4">
                  <c:v>2.6852707196948433E-2</c:v>
                </c:pt>
                <c:pt idx="5">
                  <c:v>7.3856923129147267E-2</c:v>
                </c:pt>
                <c:pt idx="6">
                  <c:v>9.7002406260591201E-2</c:v>
                </c:pt>
                <c:pt idx="7">
                  <c:v>8.2851488185923916E-2</c:v>
                </c:pt>
                <c:pt idx="8">
                  <c:v>6.8598535853538145E-2</c:v>
                </c:pt>
                <c:pt idx="9">
                  <c:v>6.468551252035426E-2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737-4A42-BF74-D928CA4275D5}"/>
            </c:ext>
          </c:extLst>
        </c:ser>
        <c:ser>
          <c:idx val="18"/>
          <c:order val="18"/>
          <c:tx>
            <c:strRef>
              <c:f>Feuil1!$U$18</c:f>
              <c:strCache>
                <c:ptCount val="1"/>
                <c:pt idx="0">
                  <c:v>328.39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Feuil1!$U$19:$U$28</c:f>
              <c:numCache>
                <c:formatCode>0.000</c:formatCode>
                <c:ptCount val="10"/>
                <c:pt idx="0">
                  <c:v>6.1950753784412171E-4</c:v>
                </c:pt>
                <c:pt idx="1">
                  <c:v>7.7642040039858529E-2</c:v>
                </c:pt>
                <c:pt idx="2">
                  <c:v>5.1692641798037231E-2</c:v>
                </c:pt>
                <c:pt idx="3">
                  <c:v>1.6724435983962227E-2</c:v>
                </c:pt>
                <c:pt idx="4">
                  <c:v>3.4568358994073733E-3</c:v>
                </c:pt>
                <c:pt idx="5">
                  <c:v>3.7021808247070132E-2</c:v>
                </c:pt>
                <c:pt idx="6">
                  <c:v>8.0814475755295989E-2</c:v>
                </c:pt>
                <c:pt idx="7">
                  <c:v>5.6388817520438561E-2</c:v>
                </c:pt>
                <c:pt idx="8">
                  <c:v>5.5259009514790902E-2</c:v>
                </c:pt>
                <c:pt idx="9">
                  <c:v>6.568734567949952E-2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737-4A42-BF74-D928CA4275D5}"/>
            </c:ext>
          </c:extLst>
        </c:ser>
        <c:ser>
          <c:idx val="19"/>
          <c:order val="19"/>
          <c:tx>
            <c:strRef>
              <c:f>Feuil1!$V$18</c:f>
              <c:strCache>
                <c:ptCount val="1"/>
                <c:pt idx="0">
                  <c:v>302.81</c:v>
                </c:pt>
              </c:strCache>
            </c:strRef>
          </c:tx>
          <c:cat>
            <c:numRef>
              <c:f>Feuil1!$B$19:$B$28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Feuil1!$V$19:$V$28</c:f>
              <c:numCache>
                <c:formatCode>0.000</c:formatCode>
                <c:ptCount val="10"/>
                <c:pt idx="0">
                  <c:v>-1.0606046982056583E-2</c:v>
                </c:pt>
                <c:pt idx="1">
                  <c:v>4.877122929461164E-2</c:v>
                </c:pt>
                <c:pt idx="2">
                  <c:v>3.0533711909741745E-2</c:v>
                </c:pt>
                <c:pt idx="3">
                  <c:v>1.5465610517389594E-2</c:v>
                </c:pt>
                <c:pt idx="4">
                  <c:v>1.4037904725870742E-2</c:v>
                </c:pt>
                <c:pt idx="5">
                  <c:v>4.46430120387451E-2</c:v>
                </c:pt>
                <c:pt idx="6">
                  <c:v>7.0627273368980559E-2</c:v>
                </c:pt>
                <c:pt idx="7">
                  <c:v>5.8907934107308657E-2</c:v>
                </c:pt>
                <c:pt idx="8">
                  <c:v>5.6547240290731438E-2</c:v>
                </c:pt>
                <c:pt idx="9">
                  <c:v>5.3657061370006254E-2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737-4A42-BF74-D928CA42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9624"/>
        <c:axId val="73465976"/>
      </c:lineChart>
      <c:catAx>
        <c:axId val="73469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73465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65976"/>
        <c:scaling>
          <c:orientation val="minMax"/>
          <c:max val="0.2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734696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336112527531105"/>
          <c:y val="1.8149322034312108E-2"/>
          <c:w val="0.13557852366213899"/>
          <c:h val="0.9644564978355165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979715429276"/>
          <c:y val="6.64452096710548E-2"/>
          <c:w val="0.71079482749661904"/>
          <c:h val="0.82059833943752702"/>
        </c:manualLayout>
      </c:layout>
      <c:lineChart>
        <c:grouping val="standard"/>
        <c:varyColors val="0"/>
        <c:ser>
          <c:idx val="0"/>
          <c:order val="0"/>
          <c:tx>
            <c:strRef>
              <c:f>Feuil1!$J$32</c:f>
              <c:strCache>
                <c:ptCount val="1"/>
                <c:pt idx="0">
                  <c:v>D logx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Feuil1!$I$33:$I$42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Feuil1!$J$33:$J$42</c:f>
              <c:numCache>
                <c:formatCode>0.000</c:formatCode>
                <c:ptCount val="10"/>
                <c:pt idx="0">
                  <c:v>4.1082287757148173E-3</c:v>
                </c:pt>
                <c:pt idx="1">
                  <c:v>8.7143432486953554E-2</c:v>
                </c:pt>
                <c:pt idx="2">
                  <c:v>5.6817632027105658E-2</c:v>
                </c:pt>
                <c:pt idx="3">
                  <c:v>4.1044927290263988E-2</c:v>
                </c:pt>
                <c:pt idx="4">
                  <c:v>3.4004816600136989E-2</c:v>
                </c:pt>
                <c:pt idx="5">
                  <c:v>6.727377261833678E-2</c:v>
                </c:pt>
                <c:pt idx="6">
                  <c:v>9.0074108580865841E-2</c:v>
                </c:pt>
                <c:pt idx="7">
                  <c:v>7.4202145394801855E-2</c:v>
                </c:pt>
                <c:pt idx="8">
                  <c:v>6.1388527323686048E-2</c:v>
                </c:pt>
                <c:pt idx="9">
                  <c:v>6.6924517166901065E-2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4-434A-8397-268D8286806D}"/>
            </c:ext>
          </c:extLst>
        </c:ser>
        <c:ser>
          <c:idx val="1"/>
          <c:order val="1"/>
          <c:tx>
            <c:strRef>
              <c:f>Feuil1!$K$32</c:f>
              <c:strCache>
                <c:ptCount val="1"/>
                <c:pt idx="0">
                  <c:v>D logmin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Feuil1!$I$33:$I$42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Feuil1!$K$33:$K$42</c:f>
              <c:numCache>
                <c:formatCode>0.000</c:formatCode>
                <c:ptCount val="10"/>
                <c:pt idx="0">
                  <c:v>-1.7838701015417069E-2</c:v>
                </c:pt>
                <c:pt idx="1">
                  <c:v>4.877122929461164E-2</c:v>
                </c:pt>
                <c:pt idx="2">
                  <c:v>2.5078888671402177E-2</c:v>
                </c:pt>
                <c:pt idx="3">
                  <c:v>1.5465610517389594E-2</c:v>
                </c:pt>
                <c:pt idx="4">
                  <c:v>3.4568358994073733E-3</c:v>
                </c:pt>
                <c:pt idx="5">
                  <c:v>3.7021808247070132E-2</c:v>
                </c:pt>
                <c:pt idx="6">
                  <c:v>6.826483155852614E-2</c:v>
                </c:pt>
                <c:pt idx="7">
                  <c:v>3.7278843119379124E-2</c:v>
                </c:pt>
                <c:pt idx="8">
                  <c:v>3.9996004074098535E-2</c:v>
                </c:pt>
                <c:pt idx="9">
                  <c:v>4.3696765050333486E-2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4-434A-8397-268D8286806D}"/>
            </c:ext>
          </c:extLst>
        </c:ser>
        <c:ser>
          <c:idx val="2"/>
          <c:order val="2"/>
          <c:tx>
            <c:strRef>
              <c:f>Feuil1!$L$32</c:f>
              <c:strCache>
                <c:ptCount val="1"/>
                <c:pt idx="0">
                  <c:v>Dlogmax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Feuil1!$I$33:$I$42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 anc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Feuil1!$L$33:$L$42</c:f>
              <c:numCache>
                <c:formatCode>0.000</c:formatCode>
                <c:ptCount val="10"/>
                <c:pt idx="0">
                  <c:v>2.6476077467027181E-2</c:v>
                </c:pt>
                <c:pt idx="1">
                  <c:v>0.12297396027554108</c:v>
                </c:pt>
                <c:pt idx="2">
                  <c:v>9.3637162458594547E-2</c:v>
                </c:pt>
                <c:pt idx="3">
                  <c:v>6.2513350478799801E-2</c:v>
                </c:pt>
                <c:pt idx="4">
                  <c:v>6.2195421138764306E-2</c:v>
                </c:pt>
                <c:pt idx="5">
                  <c:v>8.8312839540116927E-2</c:v>
                </c:pt>
                <c:pt idx="6">
                  <c:v>0.11500823510085234</c:v>
                </c:pt>
                <c:pt idx="7">
                  <c:v>9.8951273835433673E-2</c:v>
                </c:pt>
                <c:pt idx="8">
                  <c:v>8.7121037238436339E-2</c:v>
                </c:pt>
                <c:pt idx="9">
                  <c:v>9.4982937131606437E-2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24-434A-8397-268D82868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69624"/>
        <c:axId val="73465976"/>
      </c:lineChart>
      <c:catAx>
        <c:axId val="7346962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73465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65976"/>
        <c:scaling>
          <c:orientation val="minMax"/>
          <c:max val="0.2"/>
          <c:min val="-0.0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Geneva"/>
                <a:cs typeface="Times New Roman" panose="02020603050405020304" pitchFamily="18" charset="0"/>
              </a:defRPr>
            </a:pPr>
            <a:endParaRPr lang="en-US"/>
          </a:p>
        </c:txPr>
        <c:crossAx val="734696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5336112527531105"/>
          <c:y val="8.9700996677740799E-2"/>
          <c:w val="0.12450827025776903"/>
          <c:h val="0.3213650341015104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Genev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697079163845094E-2"/>
          <c:y val="7.2202388795585298E-2"/>
          <c:w val="0.750000866977653"/>
          <c:h val="0.80505663507077696"/>
        </c:manualLayout>
      </c:layout>
      <c:lineChart>
        <c:grouping val="standard"/>
        <c:varyColors val="0"/>
        <c:ser>
          <c:idx val="3"/>
          <c:order val="0"/>
          <c:tx>
            <c:strRef>
              <c:f>Feuil1!$C$84</c:f>
              <c:strCache>
                <c:ptCount val="1"/>
                <c:pt idx="0">
                  <c:v>31-64</c:v>
                </c:pt>
              </c:strCache>
            </c:strRef>
          </c:tx>
          <c:spPr>
            <a:ln w="28575" cap="rnd" cmpd="sng" algn="ctr">
              <a:solidFill>
                <a:srgbClr val="00FFFF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quare"/>
            <c:size val="8"/>
            <c:spPr>
              <a:solidFill>
                <a:srgbClr val="76D6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Feuil1!$C$85:$C$94</c:f>
              <c:numCache>
                <c:formatCode>0.000</c:formatCode>
                <c:ptCount val="10"/>
                <c:pt idx="0">
                  <c:v>9.0286536583232824E-2</c:v>
                </c:pt>
                <c:pt idx="1">
                  <c:v>0.23494771971947337</c:v>
                </c:pt>
                <c:pt idx="3">
                  <c:v>0.17724638860976372</c:v>
                </c:pt>
                <c:pt idx="7">
                  <c:v>0.11996601724309275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5-B643-A360-E80987D4A34A}"/>
            </c:ext>
          </c:extLst>
        </c:ser>
        <c:ser>
          <c:idx val="0"/>
          <c:order val="1"/>
          <c:tx>
            <c:strRef>
              <c:f>Feuil1!$D$84</c:f>
              <c:strCache>
                <c:ptCount val="1"/>
                <c:pt idx="0">
                  <c:v>22-689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Feuil1!$D$85:$D$94</c:f>
              <c:numCache>
                <c:formatCode>0.000</c:formatCode>
                <c:ptCount val="10"/>
                <c:pt idx="0">
                  <c:v>6.6805440733709975E-2</c:v>
                </c:pt>
                <c:pt idx="1">
                  <c:v>0.164366645433766</c:v>
                </c:pt>
                <c:pt idx="2">
                  <c:v>0.13062072871176467</c:v>
                </c:pt>
                <c:pt idx="3">
                  <c:v>0.13469403792430001</c:v>
                </c:pt>
                <c:pt idx="5">
                  <c:v>0.1351768134557616</c:v>
                </c:pt>
                <c:pt idx="6">
                  <c:v>0.16832191980076838</c:v>
                </c:pt>
                <c:pt idx="7">
                  <c:v>0.15556669198431705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5-B643-A360-E80987D4A34A}"/>
            </c:ext>
          </c:extLst>
        </c:ser>
        <c:ser>
          <c:idx val="1"/>
          <c:order val="2"/>
          <c:tx>
            <c:strRef>
              <c:f>Feuil1!$E$84</c:f>
              <c:strCache>
                <c:ptCount val="1"/>
                <c:pt idx="0">
                  <c:v>ANSP 14301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Feuil1!$E$85:$E$94</c:f>
              <c:numCache>
                <c:formatCode>0.000</c:formatCode>
                <c:ptCount val="10"/>
                <c:pt idx="0">
                  <c:v>6.5294849708471325E-2</c:v>
                </c:pt>
                <c:pt idx="1">
                  <c:v>0.15140166826939838</c:v>
                </c:pt>
                <c:pt idx="2">
                  <c:v>0.12424330894664881</c:v>
                </c:pt>
                <c:pt idx="3">
                  <c:v>0.13389496781496701</c:v>
                </c:pt>
                <c:pt idx="5">
                  <c:v>0.12933606956597732</c:v>
                </c:pt>
                <c:pt idx="6">
                  <c:v>0.16438449952243062</c:v>
                </c:pt>
                <c:pt idx="7">
                  <c:v>0.15657084152277023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5-B643-A360-E80987D4A34A}"/>
            </c:ext>
          </c:extLst>
        </c:ser>
        <c:ser>
          <c:idx val="2"/>
          <c:order val="3"/>
          <c:tx>
            <c:strRef>
              <c:f>Feuil1!$F$84</c:f>
              <c:strCache>
                <c:ptCount val="1"/>
                <c:pt idx="0">
                  <c:v>22-687 R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Feuil1!$F$85:$F$94</c:f>
              <c:numCache>
                <c:formatCode>0.000</c:formatCode>
                <c:ptCount val="10"/>
                <c:pt idx="0">
                  <c:v>6.5294849708471325E-2</c:v>
                </c:pt>
                <c:pt idx="1">
                  <c:v>0.14172339628837993</c:v>
                </c:pt>
                <c:pt idx="2">
                  <c:v>0.13815203562817402</c:v>
                </c:pt>
                <c:pt idx="3">
                  <c:v>0.12090575343866661</c:v>
                </c:pt>
                <c:pt idx="5">
                  <c:v>9.7086763847622048E-2</c:v>
                </c:pt>
                <c:pt idx="6">
                  <c:v>0.13323305520705153</c:v>
                </c:pt>
                <c:pt idx="7">
                  <c:v>0.111147552195904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55-B643-A360-E80987D4A34A}"/>
            </c:ext>
          </c:extLst>
        </c:ser>
        <c:ser>
          <c:idx val="4"/>
          <c:order val="4"/>
          <c:tx>
            <c:strRef>
              <c:f>Feuil1!$G$84</c:f>
              <c:strCache>
                <c:ptCount val="1"/>
                <c:pt idx="0">
                  <c:v>22-691 L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Feuil1!$G$85:$G$94</c:f>
              <c:numCache>
                <c:formatCode>0.000</c:formatCode>
                <c:ptCount val="10"/>
                <c:pt idx="0">
                  <c:v>3.5547747003267904E-2</c:v>
                </c:pt>
                <c:pt idx="1">
                  <c:v>0.11653985027013114</c:v>
                </c:pt>
                <c:pt idx="2">
                  <c:v>7.8200192277747771E-2</c:v>
                </c:pt>
                <c:pt idx="3">
                  <c:v>0.12987741389250917</c:v>
                </c:pt>
                <c:pt idx="5">
                  <c:v>7.7658212009296124E-2</c:v>
                </c:pt>
                <c:pt idx="6">
                  <c:v>0.11941735400590736</c:v>
                </c:pt>
                <c:pt idx="7">
                  <c:v>0.10441416953693561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55-B643-A360-E80987D4A34A}"/>
            </c:ext>
          </c:extLst>
        </c:ser>
        <c:ser>
          <c:idx val="5"/>
          <c:order val="5"/>
          <c:tx>
            <c:strRef>
              <c:f>Feuil1!$H$84</c:f>
              <c:strCache>
                <c:ptCount val="1"/>
                <c:pt idx="0">
                  <c:v>22-686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Feuil1!$H$85:$H$94</c:f>
              <c:numCache>
                <c:formatCode>0.000</c:formatCode>
                <c:ptCount val="10"/>
                <c:pt idx="0">
                  <c:v>2.7368701464236977E-2</c:v>
                </c:pt>
                <c:pt idx="1">
                  <c:v>0.13182451802415973</c:v>
                </c:pt>
                <c:pt idx="2">
                  <c:v>8.9481202687436978E-2</c:v>
                </c:pt>
                <c:pt idx="3">
                  <c:v>0.10238651634478146</c:v>
                </c:pt>
                <c:pt idx="5">
                  <c:v>8.7943384407752401E-2</c:v>
                </c:pt>
                <c:pt idx="6">
                  <c:v>0.10241910779283181</c:v>
                </c:pt>
                <c:pt idx="7">
                  <c:v>0.10328171913802753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55-B643-A360-E80987D4A34A}"/>
            </c:ext>
          </c:extLst>
        </c:ser>
        <c:ser>
          <c:idx val="6"/>
          <c:order val="6"/>
          <c:tx>
            <c:strRef>
              <c:f>Feuil1!$I$84</c:f>
              <c:strCache>
                <c:ptCount val="1"/>
                <c:pt idx="0">
                  <c:v>22-220</c:v>
                </c:pt>
              </c:strCache>
            </c:strRef>
          </c:tx>
          <c:marker>
            <c:symbol val="square"/>
            <c:size val="9"/>
            <c:spPr>
              <a:ln>
                <a:solidFill>
                  <a:schemeClr val="tx1"/>
                </a:solidFill>
              </a:ln>
            </c:spPr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Feuil1!$I$85:$I$94</c:f>
              <c:numCache>
                <c:formatCode>0.000</c:formatCode>
                <c:ptCount val="10"/>
                <c:pt idx="1">
                  <c:v>2.2858807392273306E-2</c:v>
                </c:pt>
                <c:pt idx="3">
                  <c:v>5.3271680104080676E-2</c:v>
                </c:pt>
                <c:pt idx="4">
                  <c:v>8.2181170298466055E-2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55-B643-A360-E80987D4A34A}"/>
            </c:ext>
          </c:extLst>
        </c:ser>
        <c:ser>
          <c:idx val="7"/>
          <c:order val="7"/>
          <c:tx>
            <c:strRef>
              <c:f>Feuil1!$J$84</c:f>
              <c:strCache>
                <c:ptCount val="1"/>
                <c:pt idx="0">
                  <c:v>22-957 R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Feuil1!$J$85:$J$94</c:f>
              <c:numCache>
                <c:formatCode>0.000</c:formatCode>
                <c:ptCount val="10"/>
                <c:pt idx="0">
                  <c:v>3.877671713346631E-2</c:v>
                </c:pt>
                <c:pt idx="1">
                  <c:v>0.10337840421216038</c:v>
                </c:pt>
                <c:pt idx="2">
                  <c:v>8.2464984146180642E-2</c:v>
                </c:pt>
                <c:pt idx="3">
                  <c:v>0.12663639525467651</c:v>
                </c:pt>
                <c:pt idx="5">
                  <c:v>7.8603358153608971E-2</c:v>
                </c:pt>
                <c:pt idx="6">
                  <c:v>0.11853910399598555</c:v>
                </c:pt>
                <c:pt idx="7">
                  <c:v>0.11003254649511263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55-B643-A360-E80987D4A34A}"/>
            </c:ext>
          </c:extLst>
        </c:ser>
        <c:ser>
          <c:idx val="8"/>
          <c:order val="8"/>
          <c:tx>
            <c:strRef>
              <c:f>Feuil1!$K$84</c:f>
              <c:strCache>
                <c:ptCount val="1"/>
                <c:pt idx="0">
                  <c:v>22-688 L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Feuil1!$K$85:$K$94</c:f>
              <c:numCache>
                <c:formatCode>0.000</c:formatCode>
                <c:ptCount val="10"/>
                <c:pt idx="0">
                  <c:v>6.5294849708471325E-2</c:v>
                </c:pt>
                <c:pt idx="1">
                  <c:v>0.13556308758356161</c:v>
                </c:pt>
                <c:pt idx="2">
                  <c:v>0.1318850512405243</c:v>
                </c:pt>
                <c:pt idx="3">
                  <c:v>0.12500677052116838</c:v>
                </c:pt>
                <c:pt idx="5">
                  <c:v>0.10692701859500331</c:v>
                </c:pt>
                <c:pt idx="6">
                  <c:v>0.14081549870713794</c:v>
                </c:pt>
                <c:pt idx="7">
                  <c:v>0.11668004079586503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55-B643-A360-E80987D4A34A}"/>
            </c:ext>
          </c:extLst>
        </c:ser>
        <c:ser>
          <c:idx val="9"/>
          <c:order val="9"/>
          <c:tx>
            <c:strRef>
              <c:f>Feuil1!$L$84</c:f>
              <c:strCache>
                <c:ptCount val="1"/>
                <c:pt idx="0">
                  <c:v>drawing</c:v>
                </c:pt>
              </c:strCache>
            </c:strRef>
          </c:tx>
          <c:marker>
            <c:symbol val="none"/>
          </c:marker>
          <c:cat>
            <c:strRef>
              <c:f>Feuil1!$B$85:$B$94</c:f>
              <c:strCach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6max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strCache>
            </c:strRef>
          </c:cat>
          <c:val>
            <c:numRef>
              <c:f>Feuil1!$L$85:$L$94</c:f>
              <c:numCache>
                <c:formatCode>0.000</c:formatCode>
                <c:ptCount val="10"/>
                <c:pt idx="0">
                  <c:v>5.519096226910003E-2</c:v>
                </c:pt>
                <c:pt idx="1">
                  <c:v>0.12552114928942104</c:v>
                </c:pt>
                <c:pt idx="3">
                  <c:v>0.13549164050276263</c:v>
                </c:pt>
                <c:pt idx="5">
                  <c:v>0.10069088811644744</c:v>
                </c:pt>
                <c:pt idx="6">
                  <c:v>0.14497145847829551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55-B643-A360-E80987D4A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101240"/>
        <c:axId val="460104696"/>
      </c:lineChart>
      <c:catAx>
        <c:axId val="460101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460104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0104696"/>
        <c:scaling>
          <c:orientation val="minMax"/>
          <c:max val="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/>
            </a:pPr>
            <a:endParaRPr lang="en-US"/>
          </a:p>
        </c:txPr>
        <c:crossAx val="460101240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807992323268213"/>
          <c:y val="0.17380879655889514"/>
          <c:w val="0.12121108590239779"/>
          <c:h val="0.5192528735632183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en-US"/>
    </a:p>
  </c:txPr>
  <c:printSettings>
    <c:headerFooter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381000</xdr:colOff>
      <xdr:row>28</xdr:row>
      <xdr:rowOff>12700</xdr:rowOff>
    </xdr:from>
    <xdr:to>
      <xdr:col>25</xdr:col>
      <xdr:colOff>419100</xdr:colOff>
      <xdr:row>51</xdr:row>
      <xdr:rowOff>63500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330200</xdr:colOff>
      <xdr:row>42</xdr:row>
      <xdr:rowOff>114300</xdr:rowOff>
    </xdr:from>
    <xdr:to>
      <xdr:col>11</xdr:col>
      <xdr:colOff>241300</xdr:colOff>
      <xdr:row>65</xdr:row>
      <xdr:rowOff>165100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D856137-C96F-3848-ABDC-9DA368327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952501</xdr:colOff>
      <xdr:row>66</xdr:row>
      <xdr:rowOff>70555</xdr:rowOff>
    </xdr:from>
    <xdr:to>
      <xdr:col>21</xdr:col>
      <xdr:colOff>246945</xdr:colOff>
      <xdr:row>95</xdr:row>
      <xdr:rowOff>220603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3A8DCC1-9D67-A94A-958E-43BD687E4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30</xdr:row>
      <xdr:rowOff>127000</xdr:rowOff>
    </xdr:from>
    <xdr:to>
      <xdr:col>17</xdr:col>
      <xdr:colOff>370416</xdr:colOff>
      <xdr:row>46</xdr:row>
      <xdr:rowOff>143932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827B704-3C32-47A9-82CE-E6E153979CB8}"/>
            </a:ext>
          </a:extLst>
        </xdr:cNvPr>
        <xdr:cNvSpPr txBox="1"/>
      </xdr:nvSpPr>
      <xdr:spPr>
        <a:xfrm>
          <a:off x="14003867" y="6985000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812800</xdr:colOff>
      <xdr:row>45</xdr:row>
      <xdr:rowOff>76200</xdr:rowOff>
    </xdr:from>
    <xdr:to>
      <xdr:col>1</xdr:col>
      <xdr:colOff>311149</xdr:colOff>
      <xdr:row>61</xdr:row>
      <xdr:rowOff>93132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E5898F1-C2A3-4A0E-9E91-95BAB9EBE61A}"/>
            </a:ext>
          </a:extLst>
        </xdr:cNvPr>
        <xdr:cNvSpPr txBox="1"/>
      </xdr:nvSpPr>
      <xdr:spPr>
        <a:xfrm>
          <a:off x="812800" y="10363200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423333</xdr:colOff>
      <xdr:row>71</xdr:row>
      <xdr:rowOff>160867</xdr:rowOff>
    </xdr:from>
    <xdr:to>
      <xdr:col>12</xdr:col>
      <xdr:colOff>793749</xdr:colOff>
      <xdr:row>87</xdr:row>
      <xdr:rowOff>177799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B32AC1-FDEA-41EC-8901-B7269B30FABB}"/>
            </a:ext>
          </a:extLst>
        </xdr:cNvPr>
        <xdr:cNvSpPr txBox="1"/>
      </xdr:nvSpPr>
      <xdr:spPr>
        <a:xfrm>
          <a:off x="10151533" y="16391467"/>
          <a:ext cx="370416" cy="36745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Log10 differences from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E. h.</a:t>
          </a:r>
          <a:r>
            <a:rPr lang="fr-FR" sz="18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r-FR" sz="1800" b="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onager</a:t>
          </a:r>
          <a:endParaRPr lang="en-CA" sz="18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6"/>
  <sheetViews>
    <sheetView tabSelected="1" zoomScale="75" zoomScaleNormal="75" workbookViewId="0">
      <selection activeCell="H16" sqref="H16"/>
    </sheetView>
  </sheetViews>
  <sheetFormatPr defaultColWidth="10.796875" defaultRowHeight="18"/>
  <cols>
    <col min="1" max="1" width="13.69921875" style="3" bestFit="1" customWidth="1"/>
    <col min="2" max="2" width="6.19921875" style="3" bestFit="1" customWidth="1"/>
    <col min="3" max="3" width="10.796875" style="3"/>
    <col min="4" max="4" width="16.19921875" style="3" customWidth="1"/>
    <col min="5" max="6" width="12.69921875" style="3" bestFit="1" customWidth="1"/>
    <col min="7" max="22" width="13.5" style="3" bestFit="1" customWidth="1"/>
    <col min="23" max="16384" width="10.796875" style="3"/>
  </cols>
  <sheetData>
    <row r="1" spans="1:46" s="5" customFormat="1">
      <c r="W1" s="6"/>
      <c r="X1" s="6"/>
      <c r="Y1" s="6"/>
      <c r="Z1" s="6"/>
    </row>
    <row r="2" spans="1:46">
      <c r="B2" s="1"/>
      <c r="C2" s="2" t="s">
        <v>2</v>
      </c>
      <c r="D2" s="1"/>
      <c r="E2" s="1" t="s">
        <v>9</v>
      </c>
      <c r="F2" s="1" t="s">
        <v>9</v>
      </c>
      <c r="G2" s="1" t="s">
        <v>7</v>
      </c>
      <c r="H2" s="1" t="s">
        <v>7</v>
      </c>
      <c r="I2" s="1" t="s">
        <v>7</v>
      </c>
      <c r="J2" s="1" t="s">
        <v>7</v>
      </c>
      <c r="K2" s="1" t="s">
        <v>7</v>
      </c>
      <c r="L2" s="1" t="s">
        <v>7</v>
      </c>
      <c r="M2" s="1" t="s">
        <v>7</v>
      </c>
      <c r="N2" s="1" t="s">
        <v>7</v>
      </c>
      <c r="O2" s="1" t="s">
        <v>7</v>
      </c>
      <c r="P2" s="1" t="s">
        <v>7</v>
      </c>
      <c r="Q2" s="1" t="s">
        <v>7</v>
      </c>
      <c r="R2" s="1" t="s">
        <v>7</v>
      </c>
      <c r="S2" s="1" t="s">
        <v>7</v>
      </c>
      <c r="T2" s="1" t="s">
        <v>7</v>
      </c>
      <c r="U2" s="1" t="s">
        <v>7</v>
      </c>
      <c r="V2" s="1" t="s">
        <v>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6">
      <c r="C3" s="2" t="s">
        <v>3</v>
      </c>
      <c r="D3" s="1" t="s">
        <v>6</v>
      </c>
      <c r="E3" s="3" t="s">
        <v>10</v>
      </c>
      <c r="F3" s="3" t="s">
        <v>10</v>
      </c>
      <c r="G3" s="3" t="s">
        <v>5</v>
      </c>
      <c r="H3" s="3" t="s">
        <v>5</v>
      </c>
      <c r="I3" s="3" t="s">
        <v>5</v>
      </c>
      <c r="J3" s="3" t="s">
        <v>5</v>
      </c>
      <c r="K3" s="3" t="s">
        <v>5</v>
      </c>
      <c r="L3" s="3" t="s">
        <v>5</v>
      </c>
      <c r="M3" s="3" t="s">
        <v>5</v>
      </c>
      <c r="N3" s="3" t="s">
        <v>5</v>
      </c>
      <c r="O3" s="3" t="s">
        <v>5</v>
      </c>
      <c r="P3" s="3" t="s">
        <v>5</v>
      </c>
      <c r="Q3" s="3" t="s">
        <v>5</v>
      </c>
      <c r="R3" s="3" t="s">
        <v>5</v>
      </c>
      <c r="S3" s="3" t="s">
        <v>5</v>
      </c>
      <c r="T3" s="3" t="s">
        <v>5</v>
      </c>
      <c r="U3" s="3" t="s">
        <v>5</v>
      </c>
      <c r="V3" s="3" t="s">
        <v>5</v>
      </c>
      <c r="AJ3" s="1"/>
      <c r="AK3" s="1"/>
      <c r="AL3" s="1"/>
      <c r="AM3" s="1"/>
      <c r="AN3" s="1"/>
      <c r="AO3" s="1"/>
      <c r="AP3" s="1"/>
      <c r="AQ3" s="1"/>
      <c r="AR3" s="1"/>
    </row>
    <row r="4" spans="1:46" s="2" customFormat="1">
      <c r="B4" s="3"/>
      <c r="D4" s="2">
        <v>12</v>
      </c>
      <c r="E4" s="1" t="s">
        <v>8</v>
      </c>
      <c r="F4" s="1" t="s">
        <v>8</v>
      </c>
      <c r="G4" s="18" t="s">
        <v>41</v>
      </c>
      <c r="H4" s="18" t="s">
        <v>41</v>
      </c>
      <c r="I4" s="18" t="s">
        <v>41</v>
      </c>
      <c r="J4" s="18" t="s">
        <v>41</v>
      </c>
      <c r="K4" s="18" t="s">
        <v>41</v>
      </c>
      <c r="L4" s="18" t="s">
        <v>41</v>
      </c>
      <c r="M4" s="18" t="s">
        <v>41</v>
      </c>
      <c r="N4" s="18" t="s">
        <v>41</v>
      </c>
      <c r="O4" s="18" t="s">
        <v>41</v>
      </c>
      <c r="P4" s="18" t="s">
        <v>41</v>
      </c>
      <c r="Q4" s="18" t="s">
        <v>41</v>
      </c>
      <c r="R4" s="18" t="s">
        <v>41</v>
      </c>
      <c r="S4" s="18" t="s">
        <v>41</v>
      </c>
      <c r="T4" s="18" t="s">
        <v>41</v>
      </c>
      <c r="U4" s="18" t="s">
        <v>41</v>
      </c>
      <c r="V4" s="18" t="s">
        <v>41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46" s="2" customFormat="1">
      <c r="A5" s="24" t="s">
        <v>1</v>
      </c>
      <c r="B5" s="7"/>
      <c r="C5" s="2" t="s">
        <v>4</v>
      </c>
      <c r="D5" s="2">
        <v>24203</v>
      </c>
      <c r="E5" s="1">
        <v>196</v>
      </c>
      <c r="F5" s="2">
        <v>193</v>
      </c>
      <c r="G5" s="7">
        <v>126.47</v>
      </c>
      <c r="H5" s="7">
        <v>328.78</v>
      </c>
      <c r="I5" s="7">
        <v>328.69</v>
      </c>
      <c r="J5" s="7">
        <v>328.38</v>
      </c>
      <c r="K5" s="8">
        <v>402.44200000000001</v>
      </c>
      <c r="L5" s="7">
        <v>328.42</v>
      </c>
      <c r="M5" s="7">
        <v>391.65</v>
      </c>
      <c r="N5" s="9">
        <v>328.8</v>
      </c>
      <c r="O5" s="7">
        <v>328.43</v>
      </c>
      <c r="P5" s="8">
        <v>404.47899999999998</v>
      </c>
      <c r="Q5" s="9">
        <v>194.2</v>
      </c>
      <c r="R5" s="7">
        <v>302.54000000000002</v>
      </c>
      <c r="S5" s="7">
        <v>110.35</v>
      </c>
      <c r="T5" s="7">
        <v>150.82</v>
      </c>
      <c r="U5" s="7">
        <v>328.39</v>
      </c>
      <c r="V5" s="7">
        <v>302.81</v>
      </c>
      <c r="W5" s="7"/>
      <c r="X5" s="7"/>
      <c r="Y5" s="7"/>
      <c r="Z5" s="7"/>
      <c r="AA5" s="7"/>
      <c r="AB5" s="8"/>
      <c r="AC5" s="7"/>
      <c r="AD5" s="9"/>
      <c r="AE5" s="9"/>
      <c r="AF5" s="8"/>
      <c r="AG5" s="7"/>
      <c r="AH5" s="7"/>
      <c r="AI5" s="7"/>
      <c r="AS5" s="10"/>
      <c r="AT5" s="10"/>
    </row>
    <row r="6" spans="1:46">
      <c r="A6" s="25">
        <v>246.9375</v>
      </c>
      <c r="B6" s="3">
        <v>1</v>
      </c>
      <c r="C6" s="3">
        <v>255</v>
      </c>
      <c r="D6" s="3">
        <v>237</v>
      </c>
      <c r="E6" s="3">
        <v>242.4</v>
      </c>
      <c r="F6" s="3">
        <v>247.9</v>
      </c>
      <c r="G6" s="11">
        <v>251.54</v>
      </c>
      <c r="H6" s="11">
        <v>244.38</v>
      </c>
      <c r="I6" s="11">
        <v>244.54</v>
      </c>
      <c r="J6" s="11">
        <v>245.36</v>
      </c>
      <c r="K6" s="11">
        <v>258.60000000000002</v>
      </c>
      <c r="L6" s="11">
        <v>247.41</v>
      </c>
      <c r="M6" s="11">
        <v>254.4</v>
      </c>
      <c r="N6" s="11">
        <v>252.1</v>
      </c>
      <c r="O6" s="11">
        <v>248.41</v>
      </c>
      <c r="P6" s="11">
        <v>254.85</v>
      </c>
      <c r="Q6" s="11">
        <v>242.71</v>
      </c>
      <c r="R6" s="11">
        <v>246.33</v>
      </c>
      <c r="S6" s="11">
        <v>262.02999999999997</v>
      </c>
      <c r="T6" s="11">
        <v>262.45999999999998</v>
      </c>
      <c r="U6" s="11">
        <v>247.29</v>
      </c>
      <c r="V6" s="11">
        <v>240.98</v>
      </c>
      <c r="X6" s="11"/>
      <c r="Y6" s="11"/>
      <c r="AA6" s="11"/>
      <c r="AB6" s="11"/>
      <c r="AC6" s="11"/>
      <c r="AD6" s="11"/>
      <c r="AE6" s="11"/>
      <c r="AF6" s="11"/>
      <c r="AG6" s="11"/>
      <c r="AH6" s="11"/>
      <c r="AI6" s="11"/>
      <c r="AS6" s="11"/>
      <c r="AT6" s="11"/>
    </row>
    <row r="7" spans="1:46">
      <c r="A7" s="25">
        <v>25.615625000000001</v>
      </c>
      <c r="B7" s="3">
        <v>3</v>
      </c>
      <c r="C7" s="3">
        <v>32</v>
      </c>
      <c r="D7" s="3">
        <v>34</v>
      </c>
      <c r="E7" s="3">
        <v>31.4</v>
      </c>
      <c r="F7" s="3">
        <v>31.9</v>
      </c>
      <c r="G7" s="11">
        <v>33.71</v>
      </c>
      <c r="H7" s="11">
        <v>30.14</v>
      </c>
      <c r="I7" s="11">
        <v>29.56</v>
      </c>
      <c r="J7" s="11">
        <v>29.04</v>
      </c>
      <c r="K7" s="11">
        <v>30.19</v>
      </c>
      <c r="L7" s="11">
        <v>30.92</v>
      </c>
      <c r="M7" s="11">
        <v>32.32</v>
      </c>
      <c r="N7" s="11">
        <v>30.5</v>
      </c>
      <c r="O7" s="11">
        <v>33.04</v>
      </c>
      <c r="P7" s="11">
        <v>31.49</v>
      </c>
      <c r="Q7" s="11">
        <v>30.23</v>
      </c>
      <c r="R7" s="11">
        <v>31.55</v>
      </c>
      <c r="S7" s="11">
        <v>32.9</v>
      </c>
      <c r="T7" s="11">
        <v>31.97</v>
      </c>
      <c r="U7" s="11">
        <v>30.63</v>
      </c>
      <c r="V7" s="11">
        <v>28.66</v>
      </c>
      <c r="X7" s="11"/>
      <c r="Y7" s="11"/>
      <c r="AA7" s="11"/>
      <c r="AB7" s="11"/>
      <c r="AC7" s="11"/>
      <c r="AD7" s="11"/>
      <c r="AE7" s="11"/>
      <c r="AF7" s="11"/>
      <c r="AG7" s="11"/>
      <c r="AH7" s="11"/>
      <c r="AI7" s="11"/>
      <c r="AS7" s="11"/>
      <c r="AT7" s="11"/>
    </row>
    <row r="8" spans="1:46">
      <c r="A8" s="25">
        <v>25.390625</v>
      </c>
      <c r="B8" s="3">
        <v>4</v>
      </c>
      <c r="C8" s="3">
        <v>30.5</v>
      </c>
      <c r="D8" s="3">
        <v>30</v>
      </c>
      <c r="E8" s="3">
        <v>28</v>
      </c>
      <c r="F8" s="3">
        <v>29.4</v>
      </c>
      <c r="G8" s="11">
        <v>31.5</v>
      </c>
      <c r="H8" s="11">
        <v>27.65</v>
      </c>
      <c r="I8" s="11">
        <v>28.06</v>
      </c>
      <c r="J8" s="11">
        <v>28.35</v>
      </c>
      <c r="K8" s="11">
        <v>29.31</v>
      </c>
      <c r="L8" s="11">
        <v>28.72</v>
      </c>
      <c r="M8" s="11">
        <v>27.37</v>
      </c>
      <c r="N8" s="11">
        <v>29</v>
      </c>
      <c r="O8" s="11">
        <v>28.12</v>
      </c>
      <c r="P8" s="11">
        <v>30.16</v>
      </c>
      <c r="Q8" s="11">
        <v>26.9</v>
      </c>
      <c r="R8" s="11">
        <v>29.62</v>
      </c>
      <c r="S8" s="11">
        <v>30.45</v>
      </c>
      <c r="T8" s="11">
        <v>29.84</v>
      </c>
      <c r="U8" s="11">
        <v>28.6</v>
      </c>
      <c r="V8" s="11">
        <v>27.24</v>
      </c>
      <c r="X8" s="11"/>
      <c r="Y8" s="11"/>
      <c r="AA8" s="11"/>
      <c r="AB8" s="11"/>
      <c r="AC8" s="11"/>
      <c r="AD8" s="11"/>
      <c r="AE8" s="11"/>
      <c r="AF8" s="11"/>
      <c r="AG8" s="11"/>
      <c r="AH8" s="11"/>
      <c r="AI8" s="11"/>
      <c r="AS8" s="11"/>
      <c r="AT8" s="11"/>
    </row>
    <row r="9" spans="1:46">
      <c r="A9" s="25">
        <v>39.893749999999997</v>
      </c>
      <c r="B9" s="3">
        <v>5</v>
      </c>
      <c r="C9" s="3">
        <v>46</v>
      </c>
      <c r="D9" s="3">
        <v>45</v>
      </c>
      <c r="E9" s="3">
        <v>43.6</v>
      </c>
      <c r="F9" s="3">
        <v>42</v>
      </c>
      <c r="G9" s="11">
        <v>45.45</v>
      </c>
      <c r="H9" s="11">
        <v>43.96</v>
      </c>
      <c r="I9" s="11">
        <v>44.25</v>
      </c>
      <c r="J9" s="11">
        <v>42.95</v>
      </c>
      <c r="K9" s="11">
        <v>44.13</v>
      </c>
      <c r="L9" s="11">
        <v>43.85</v>
      </c>
      <c r="M9" s="11">
        <v>43.41</v>
      </c>
      <c r="N9" s="11">
        <v>44.37</v>
      </c>
      <c r="O9" s="11">
        <v>45.02</v>
      </c>
      <c r="P9" s="11">
        <v>46.07</v>
      </c>
      <c r="Q9" s="11">
        <v>43.42</v>
      </c>
      <c r="R9" s="11">
        <v>42.41</v>
      </c>
      <c r="S9" s="11">
        <v>43.17</v>
      </c>
      <c r="T9" s="11">
        <v>45.1</v>
      </c>
      <c r="U9" s="11">
        <v>41.46</v>
      </c>
      <c r="V9" s="11">
        <v>41.34</v>
      </c>
      <c r="X9" s="11"/>
      <c r="Y9" s="11"/>
      <c r="AA9" s="11"/>
      <c r="AB9" s="11"/>
      <c r="AC9" s="11"/>
      <c r="AD9" s="11"/>
      <c r="AE9" s="11"/>
      <c r="AF9" s="11"/>
      <c r="AG9" s="11"/>
      <c r="AH9" s="11"/>
      <c r="AI9" s="11"/>
      <c r="AS9" s="11"/>
      <c r="AT9" s="11"/>
    </row>
    <row r="10" spans="1:46">
      <c r="A10" s="25">
        <v>34.593548387096774</v>
      </c>
      <c r="B10" s="3">
        <v>6</v>
      </c>
      <c r="C10" s="12">
        <v>39</v>
      </c>
      <c r="D10" s="3">
        <v>38</v>
      </c>
      <c r="F10" s="3">
        <v>38.200000000000003</v>
      </c>
      <c r="G10" s="11">
        <v>39.92</v>
      </c>
      <c r="H10" s="11">
        <v>36</v>
      </c>
      <c r="I10" s="11">
        <v>36.06</v>
      </c>
      <c r="J10" s="11">
        <v>35.9</v>
      </c>
      <c r="K10" s="11">
        <v>37.4</v>
      </c>
      <c r="L10" s="11">
        <v>37.909999999999997</v>
      </c>
      <c r="M10" s="11">
        <v>36.17</v>
      </c>
      <c r="N10" s="11">
        <v>37.44</v>
      </c>
      <c r="O10" s="11">
        <v>39.72</v>
      </c>
      <c r="P10" s="11">
        <v>37.799999999999997</v>
      </c>
      <c r="Q10" s="11">
        <v>37.49</v>
      </c>
      <c r="R10" s="11">
        <v>37.06</v>
      </c>
      <c r="S10" s="11">
        <v>39.340000000000003</v>
      </c>
      <c r="T10" s="11">
        <v>36.799999999999997</v>
      </c>
      <c r="U10" s="11">
        <v>34.869999999999997</v>
      </c>
      <c r="V10" s="11">
        <v>35.729999999999997</v>
      </c>
      <c r="X10" s="11"/>
      <c r="Y10" s="11"/>
      <c r="AA10" s="11"/>
      <c r="AB10" s="11"/>
      <c r="AC10" s="11"/>
      <c r="AD10" s="11"/>
      <c r="AE10" s="11"/>
      <c r="AF10" s="11"/>
      <c r="AG10" s="11"/>
      <c r="AH10" s="11"/>
      <c r="AI10" s="11"/>
      <c r="AS10" s="11"/>
      <c r="AT10" s="11"/>
    </row>
    <row r="11" spans="1:46">
      <c r="A11" s="25">
        <v>38.384374999999999</v>
      </c>
      <c r="B11" s="3">
        <v>10</v>
      </c>
      <c r="C11" s="3">
        <v>46</v>
      </c>
      <c r="D11" s="3">
        <v>45</v>
      </c>
      <c r="E11" s="4">
        <v>44</v>
      </c>
      <c r="F11" s="4">
        <v>45.6</v>
      </c>
      <c r="G11" s="11">
        <v>45.87</v>
      </c>
      <c r="H11" s="11">
        <v>43.92</v>
      </c>
      <c r="I11" s="11">
        <v>43.47</v>
      </c>
      <c r="J11" s="11">
        <v>44.74</v>
      </c>
      <c r="K11" s="11">
        <v>43.91</v>
      </c>
      <c r="L11" s="11">
        <v>47.04</v>
      </c>
      <c r="M11" s="11">
        <v>46.91</v>
      </c>
      <c r="N11" s="11">
        <v>45.15</v>
      </c>
      <c r="O11" s="11">
        <v>46.68</v>
      </c>
      <c r="P11" s="11">
        <v>46.48</v>
      </c>
      <c r="Q11" s="11">
        <v>42.42</v>
      </c>
      <c r="R11" s="11">
        <v>44.29</v>
      </c>
      <c r="S11" s="11">
        <v>44.99</v>
      </c>
      <c r="T11" s="11">
        <v>45.5</v>
      </c>
      <c r="U11" s="11">
        <v>41.8</v>
      </c>
      <c r="V11" s="11">
        <v>42.54</v>
      </c>
      <c r="X11" s="11"/>
      <c r="Y11" s="11"/>
      <c r="AA11" s="11"/>
      <c r="AB11" s="11"/>
      <c r="AC11" s="11"/>
      <c r="AD11" s="11"/>
      <c r="AE11" s="11"/>
      <c r="AF11" s="11"/>
      <c r="AG11" s="11"/>
      <c r="AH11" s="11"/>
      <c r="AI11" s="11"/>
      <c r="AS11" s="13"/>
      <c r="AT11" s="13"/>
    </row>
    <row r="12" spans="1:46">
      <c r="A12" s="25">
        <v>37.6</v>
      </c>
      <c r="B12" s="3">
        <v>11</v>
      </c>
      <c r="C12" s="3">
        <v>49</v>
      </c>
      <c r="D12" s="3">
        <v>47</v>
      </c>
      <c r="E12" s="3">
        <v>44</v>
      </c>
      <c r="F12" s="3">
        <v>45.6</v>
      </c>
      <c r="G12" s="11">
        <v>46.6</v>
      </c>
      <c r="H12" s="11">
        <v>46</v>
      </c>
      <c r="I12" s="11">
        <v>45.9</v>
      </c>
      <c r="J12" s="11">
        <v>46.97</v>
      </c>
      <c r="K12" s="11">
        <v>45.7</v>
      </c>
      <c r="L12" s="11">
        <v>46.25</v>
      </c>
      <c r="M12" s="11">
        <v>46.78</v>
      </c>
      <c r="N12" s="11">
        <v>45.41</v>
      </c>
      <c r="O12" s="11">
        <v>46.78</v>
      </c>
      <c r="P12" s="11">
        <v>47.8</v>
      </c>
      <c r="Q12" s="11">
        <v>45.94</v>
      </c>
      <c r="R12" s="11">
        <v>46.16</v>
      </c>
      <c r="S12" s="11">
        <v>46.89</v>
      </c>
      <c r="T12" s="11">
        <v>47.01</v>
      </c>
      <c r="U12" s="11">
        <v>45.29</v>
      </c>
      <c r="V12" s="11">
        <v>44.24</v>
      </c>
      <c r="X12" s="11"/>
      <c r="Y12" s="11"/>
      <c r="AA12" s="11"/>
      <c r="AB12" s="11"/>
      <c r="AC12" s="11"/>
      <c r="AD12" s="11"/>
      <c r="AE12" s="11"/>
      <c r="AF12" s="11"/>
      <c r="AG12" s="11"/>
      <c r="AH12" s="11"/>
      <c r="AI12" s="11"/>
      <c r="AS12" s="13"/>
      <c r="AT12" s="13"/>
    </row>
    <row r="13" spans="1:46">
      <c r="A13" s="25">
        <v>30.193750000000001</v>
      </c>
      <c r="B13" s="3">
        <v>12</v>
      </c>
      <c r="C13" s="3">
        <v>37</v>
      </c>
      <c r="D13" s="3">
        <v>35.5</v>
      </c>
      <c r="E13" s="3">
        <v>32.9</v>
      </c>
      <c r="F13" s="3">
        <v>35.6</v>
      </c>
      <c r="G13" s="11">
        <v>34.46</v>
      </c>
      <c r="H13" s="11">
        <v>36.200000000000003</v>
      </c>
      <c r="I13" s="11">
        <v>35.68</v>
      </c>
      <c r="J13" s="11">
        <v>35.520000000000003</v>
      </c>
      <c r="K13" s="11">
        <v>34.47</v>
      </c>
      <c r="L13" s="11">
        <v>37.020000000000003</v>
      </c>
      <c r="M13" s="14" t="s">
        <v>21</v>
      </c>
      <c r="N13" s="11">
        <v>35.94</v>
      </c>
      <c r="O13" s="11">
        <v>35.58</v>
      </c>
      <c r="P13" s="11">
        <v>37.1</v>
      </c>
      <c r="Q13" s="11">
        <v>37.03</v>
      </c>
      <c r="R13" s="11">
        <v>37.15</v>
      </c>
      <c r="S13" s="11">
        <v>37.92</v>
      </c>
      <c r="T13" s="11">
        <v>36.54</v>
      </c>
      <c r="U13" s="11">
        <v>34.380000000000003</v>
      </c>
      <c r="V13" s="11">
        <v>34.58</v>
      </c>
      <c r="X13" s="11"/>
      <c r="Y13" s="11"/>
      <c r="AA13" s="11"/>
      <c r="AB13" s="11"/>
      <c r="AC13" s="11"/>
      <c r="AD13" s="11"/>
      <c r="AE13" s="11"/>
      <c r="AF13" s="11"/>
      <c r="AG13" s="11"/>
      <c r="AH13" s="11"/>
      <c r="AI13" s="11"/>
      <c r="AS13" s="13"/>
      <c r="AT13" s="13"/>
    </row>
    <row r="14" spans="1:46">
      <c r="A14" s="25">
        <v>23.712499999999999</v>
      </c>
      <c r="B14" s="3">
        <v>13</v>
      </c>
      <c r="C14" s="3">
        <v>28</v>
      </c>
      <c r="D14" s="3">
        <v>26</v>
      </c>
      <c r="G14" s="11">
        <v>26.22</v>
      </c>
      <c r="H14" s="11">
        <v>27.65</v>
      </c>
      <c r="I14" s="11">
        <v>26.05</v>
      </c>
      <c r="J14" s="11">
        <v>26.81</v>
      </c>
      <c r="K14" s="11">
        <v>27.5</v>
      </c>
      <c r="L14" s="11">
        <v>28.24</v>
      </c>
      <c r="M14" s="11">
        <v>26.75</v>
      </c>
      <c r="N14" s="11">
        <v>26.42</v>
      </c>
      <c r="O14" s="11">
        <v>27.55</v>
      </c>
      <c r="P14" s="11">
        <v>27.89</v>
      </c>
      <c r="Q14" s="11">
        <v>28.98</v>
      </c>
      <c r="R14" s="11">
        <v>27.78</v>
      </c>
      <c r="S14" s="11">
        <v>28.08</v>
      </c>
      <c r="T14" s="11">
        <v>27.77</v>
      </c>
      <c r="U14" s="11">
        <v>26.93</v>
      </c>
      <c r="V14" s="11">
        <v>27.01</v>
      </c>
      <c r="X14" s="11"/>
      <c r="Y14" s="11"/>
      <c r="AA14" s="11"/>
      <c r="AB14" s="11"/>
      <c r="AC14" s="11"/>
      <c r="AD14" s="11"/>
      <c r="AE14" s="11"/>
      <c r="AF14" s="11"/>
      <c r="AG14" s="11"/>
      <c r="AH14" s="11"/>
      <c r="AI14" s="11"/>
      <c r="AS14" s="13"/>
      <c r="AT14" s="13"/>
    </row>
    <row r="15" spans="1:46">
      <c r="A15" s="25">
        <v>26.115625000000001</v>
      </c>
      <c r="B15" s="3">
        <v>14</v>
      </c>
      <c r="C15" s="3">
        <v>32.5</v>
      </c>
      <c r="D15" s="3">
        <v>29</v>
      </c>
      <c r="G15" s="11">
        <v>29.72</v>
      </c>
      <c r="H15" s="11">
        <v>30.64</v>
      </c>
      <c r="I15" s="11">
        <v>28.88</v>
      </c>
      <c r="J15" s="11">
        <v>29.5</v>
      </c>
      <c r="K15" s="11">
        <v>31.91</v>
      </c>
      <c r="L15" s="11">
        <v>30.66</v>
      </c>
      <c r="M15" s="11">
        <v>29.53</v>
      </c>
      <c r="N15" s="11">
        <v>29.84</v>
      </c>
      <c r="O15" s="11">
        <v>30.17</v>
      </c>
      <c r="P15" s="11">
        <v>31.67</v>
      </c>
      <c r="Q15" s="11">
        <v>31.57</v>
      </c>
      <c r="R15" s="11">
        <v>30.72</v>
      </c>
      <c r="S15" s="11">
        <v>31.85</v>
      </c>
      <c r="T15" s="11">
        <v>30.31</v>
      </c>
      <c r="U15" s="11">
        <v>30.38</v>
      </c>
      <c r="V15" s="11">
        <v>29.55</v>
      </c>
      <c r="X15" s="11"/>
      <c r="Y15" s="11"/>
      <c r="AA15" s="11"/>
      <c r="AB15" s="11"/>
      <c r="AC15" s="11"/>
      <c r="AD15" s="11"/>
      <c r="AE15" s="11"/>
      <c r="AF15" s="11"/>
      <c r="AG15" s="11"/>
      <c r="AH15" s="11"/>
      <c r="AI15" s="11"/>
      <c r="AS15" s="13"/>
      <c r="AT15" s="13"/>
    </row>
    <row r="16" spans="1:46">
      <c r="A16" s="25">
        <v>36.020689655172397</v>
      </c>
      <c r="B16" s="3">
        <v>7</v>
      </c>
      <c r="C16" s="3">
        <v>44</v>
      </c>
      <c r="D16" s="3">
        <v>41</v>
      </c>
    </row>
    <row r="17" spans="1:46">
      <c r="A17" s="25">
        <v>8.3206896551724157</v>
      </c>
      <c r="B17" s="3">
        <v>8</v>
      </c>
      <c r="C17" s="3">
        <v>11</v>
      </c>
      <c r="D17" s="3">
        <v>11.5</v>
      </c>
    </row>
    <row r="18" spans="1:46" s="1" customFormat="1">
      <c r="A18" s="26" t="s">
        <v>0</v>
      </c>
      <c r="C18" s="1" t="str">
        <f>C3</f>
        <v>Fox 33</v>
      </c>
      <c r="D18" s="5">
        <f t="shared" ref="D18" si="0">D5</f>
        <v>24203</v>
      </c>
      <c r="E18" s="1">
        <f>E5</f>
        <v>196</v>
      </c>
      <c r="F18" s="1">
        <f>F5</f>
        <v>193</v>
      </c>
      <c r="G18" s="1">
        <f>G5</f>
        <v>126.47</v>
      </c>
      <c r="H18" s="1">
        <f>H5</f>
        <v>328.78</v>
      </c>
      <c r="I18" s="1">
        <f t="shared" ref="I18:P18" si="1">I5</f>
        <v>328.69</v>
      </c>
      <c r="J18" s="1">
        <f t="shared" si="1"/>
        <v>328.38</v>
      </c>
      <c r="K18" s="1">
        <f t="shared" si="1"/>
        <v>402.44200000000001</v>
      </c>
      <c r="L18" s="1">
        <f t="shared" si="1"/>
        <v>328.42</v>
      </c>
      <c r="M18" s="1">
        <f t="shared" si="1"/>
        <v>391.65</v>
      </c>
      <c r="N18" s="1">
        <f t="shared" si="1"/>
        <v>328.8</v>
      </c>
      <c r="O18" s="1">
        <f t="shared" si="1"/>
        <v>328.43</v>
      </c>
      <c r="P18" s="1">
        <f t="shared" si="1"/>
        <v>404.47899999999998</v>
      </c>
      <c r="Q18" s="1">
        <f t="shared" ref="Q18:V18" si="2">Q5</f>
        <v>194.2</v>
      </c>
      <c r="R18" s="1">
        <f t="shared" si="2"/>
        <v>302.54000000000002</v>
      </c>
      <c r="S18" s="1">
        <f t="shared" si="2"/>
        <v>110.35</v>
      </c>
      <c r="T18" s="1">
        <f t="shared" si="2"/>
        <v>150.82</v>
      </c>
      <c r="U18" s="1">
        <f t="shared" si="2"/>
        <v>328.39</v>
      </c>
      <c r="V18" s="1">
        <f t="shared" si="2"/>
        <v>302.81</v>
      </c>
      <c r="AJ18" s="5"/>
      <c r="AK18" s="5"/>
      <c r="AL18" s="5"/>
      <c r="AM18" s="5"/>
      <c r="AN18" s="5"/>
      <c r="AO18" s="5"/>
      <c r="AP18" s="5"/>
      <c r="AQ18" s="5"/>
      <c r="AR18" s="5"/>
    </row>
    <row r="19" spans="1:46">
      <c r="A19" s="27">
        <v>2.3925870470255211</v>
      </c>
      <c r="B19" s="3">
        <v>1</v>
      </c>
      <c r="C19" s="16">
        <f t="shared" ref="C19:C28" si="3">LOG10(C6)-$A19</f>
        <v>1.395313340843396E-2</v>
      </c>
      <c r="D19" s="16">
        <f t="shared" ref="D19" si="4">LOG10(D6)-$A19</f>
        <v>-1.7838701015417069E-2</v>
      </c>
      <c r="E19" s="16">
        <f t="shared" ref="E19" si="5">LOG10(E6)-$A19</f>
        <v>-8.054431531272499E-3</v>
      </c>
      <c r="F19" s="16">
        <f t="shared" ref="F19:G28" si="6">LOG10(F6)-$A19</f>
        <v>1.6894797423003816E-3</v>
      </c>
      <c r="G19" s="16">
        <f t="shared" si="6"/>
        <v>8.0200095551683503E-3</v>
      </c>
      <c r="H19" s="16">
        <f t="shared" ref="H19:H28" si="7">LOG10(H6)-$A19</f>
        <v>-4.5213865558797472E-3</v>
      </c>
      <c r="I19" s="16">
        <f t="shared" ref="I19:P19" si="8">LOG10(I6)-$A19</f>
        <v>-4.2371391551392357E-3</v>
      </c>
      <c r="J19" s="16">
        <f t="shared" si="8"/>
        <v>-2.783284051091961E-3</v>
      </c>
      <c r="K19" s="16">
        <f t="shared" si="8"/>
        <v>2.0041473518854325E-2</v>
      </c>
      <c r="L19" s="16">
        <f t="shared" si="8"/>
        <v>8.3020225727237218E-4</v>
      </c>
      <c r="M19" s="16">
        <f t="shared" si="8"/>
        <v>1.2930059950855277E-2</v>
      </c>
      <c r="N19" s="16">
        <f t="shared" si="8"/>
        <v>8.9857986509249699E-3</v>
      </c>
      <c r="O19" s="16">
        <f t="shared" si="8"/>
        <v>2.5820278018997556E-3</v>
      </c>
      <c r="P19" s="16">
        <f t="shared" si="8"/>
        <v>1.3697590899205636E-2</v>
      </c>
      <c r="Q19" s="16">
        <f t="shared" ref="Q19:V19" si="9">LOG10(Q6)-$A19</f>
        <v>-7.4993767696058811E-3</v>
      </c>
      <c r="R19" s="16">
        <f t="shared" si="9"/>
        <v>-1.0697401760726422E-3</v>
      </c>
      <c r="S19" s="16">
        <f t="shared" si="9"/>
        <v>2.5763969823187516E-2</v>
      </c>
      <c r="T19" s="16">
        <f t="shared" si="9"/>
        <v>2.6476077467027181E-2</v>
      </c>
      <c r="U19" s="16">
        <f t="shared" si="9"/>
        <v>6.1950753784412171E-4</v>
      </c>
      <c r="V19" s="16">
        <f t="shared" si="9"/>
        <v>-1.0606046982056583E-2</v>
      </c>
      <c r="X19" s="16"/>
      <c r="Y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6">
      <c r="A20" s="27">
        <v>1.4085049567667141</v>
      </c>
      <c r="B20" s="3">
        <v>3</v>
      </c>
      <c r="C20" s="16">
        <f t="shared" si="3"/>
        <v>9.664502155319199E-2</v>
      </c>
      <c r="D20" s="16">
        <f t="shared" ref="D20" si="10">LOG10(D7)-$A20</f>
        <v>0.12297396027554108</v>
      </c>
      <c r="E20" s="16">
        <f t="shared" ref="E20" si="11">LOG10(E7)-$A20</f>
        <v>8.8424691306500769E-2</v>
      </c>
      <c r="F20" s="16">
        <f t="shared" si="6"/>
        <v>9.5285726290466943E-2</v>
      </c>
      <c r="G20" s="16">
        <f t="shared" si="6"/>
        <v>0.11925379575425787</v>
      </c>
      <c r="H20" s="16">
        <f t="shared" si="7"/>
        <v>7.0638291211899018E-2</v>
      </c>
      <c r="I20" s="16">
        <f t="shared" ref="I20:P20" si="12">LOG10(I7)-$A20</f>
        <v>6.2199472956073976E-2</v>
      </c>
      <c r="J20" s="16">
        <f t="shared" si="12"/>
        <v>5.4491655261342142E-2</v>
      </c>
      <c r="K20" s="16">
        <f t="shared" si="12"/>
        <v>7.1358156256383642E-2</v>
      </c>
      <c r="L20" s="16">
        <f t="shared" si="12"/>
        <v>8.1734528479573187E-2</v>
      </c>
      <c r="M20" s="16">
        <f t="shared" si="12"/>
        <v>0.1009663953358344</v>
      </c>
      <c r="N20" s="16">
        <f t="shared" si="12"/>
        <v>7.5794882580071832E-2</v>
      </c>
      <c r="O20" s="16">
        <f t="shared" si="12"/>
        <v>0.11053508188163064</v>
      </c>
      <c r="P20" s="16">
        <f t="shared" si="12"/>
        <v>8.9667703869829918E-2</v>
      </c>
      <c r="Q20" s="16">
        <f t="shared" ref="Q20:V20" si="13">LOG10(Q7)-$A20</f>
        <v>7.1933190411103132E-2</v>
      </c>
      <c r="R20" s="16">
        <f t="shared" si="13"/>
        <v>9.049440681343901E-2</v>
      </c>
      <c r="S20" s="16">
        <f t="shared" si="13"/>
        <v>0.10869094118326017</v>
      </c>
      <c r="T20" s="16">
        <f t="shared" si="13"/>
        <v>9.6237679504973972E-2</v>
      </c>
      <c r="U20" s="16">
        <f t="shared" si="13"/>
        <v>7.7642040039858529E-2</v>
      </c>
      <c r="V20" s="16">
        <f t="shared" si="13"/>
        <v>4.877122929461164E-2</v>
      </c>
      <c r="X20" s="16"/>
      <c r="Y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</row>
    <row r="21" spans="1:46">
      <c r="A21" s="27">
        <v>1.4046733913310059</v>
      </c>
      <c r="B21" s="3">
        <v>4</v>
      </c>
      <c r="C21" s="16">
        <f t="shared" si="3"/>
        <v>7.9626448015780005E-2</v>
      </c>
      <c r="D21" s="16">
        <f t="shared" ref="D21" si="14">LOG10(D8)-$A21</f>
        <v>7.2447863388656497E-2</v>
      </c>
      <c r="E21" s="16">
        <f t="shared" ref="E21" si="15">LOG10(E8)-$A21</f>
        <v>4.2484640011213326E-2</v>
      </c>
      <c r="F21" s="16">
        <f t="shared" si="6"/>
        <v>6.3673939081151376E-2</v>
      </c>
      <c r="G21" s="16">
        <f t="shared" si="6"/>
        <v>9.3637162458594547E-2</v>
      </c>
      <c r="H21" s="16">
        <f t="shared" si="7"/>
        <v>3.7021744309711169E-2</v>
      </c>
      <c r="I21" s="16">
        <f t="shared" ref="I21:P21" si="16">LOG10(I8)-$A21</f>
        <v>4.3414275361335131E-2</v>
      </c>
      <c r="J21" s="16">
        <f t="shared" si="16"/>
        <v>4.7879671897919529E-2</v>
      </c>
      <c r="K21" s="16">
        <f t="shared" si="16"/>
        <v>6.2342427107429543E-2</v>
      </c>
      <c r="L21" s="16">
        <f t="shared" si="16"/>
        <v>5.3511044239256789E-2</v>
      </c>
      <c r="M21" s="16">
        <f t="shared" si="16"/>
        <v>3.2601406079117767E-2</v>
      </c>
      <c r="N21" s="16">
        <f t="shared" si="16"/>
        <v>5.7724606567950199E-2</v>
      </c>
      <c r="O21" s="16">
        <f t="shared" si="16"/>
        <v>4.434192501678047E-2</v>
      </c>
      <c r="P21" s="16">
        <f t="shared" si="16"/>
        <v>7.4757945866730457E-2</v>
      </c>
      <c r="Q21" s="16">
        <f t="shared" ref="Q21:V21" si="17">LOG10(Q8)-$A21</f>
        <v>2.5078888671402177E-2</v>
      </c>
      <c r="R21" s="16">
        <f t="shared" si="17"/>
        <v>6.6911662854183707E-2</v>
      </c>
      <c r="S21" s="16">
        <f t="shared" si="17"/>
        <v>7.8913905637888249E-2</v>
      </c>
      <c r="T21" s="16">
        <f t="shared" si="17"/>
        <v>7.0125427469625246E-2</v>
      </c>
      <c r="U21" s="16">
        <f t="shared" si="17"/>
        <v>5.1692641798037231E-2</v>
      </c>
      <c r="V21" s="16">
        <f t="shared" si="17"/>
        <v>3.0533711909741745E-2</v>
      </c>
      <c r="X21" s="16"/>
      <c r="Y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6">
      <c r="A22" s="27">
        <v>1.6009048617738799</v>
      </c>
      <c r="B22" s="3">
        <v>5</v>
      </c>
      <c r="C22" s="16">
        <f t="shared" si="3"/>
        <v>6.1852969907694177E-2</v>
      </c>
      <c r="D22" s="16">
        <f t="shared" ref="D22" si="18">LOG10(D9)-$A22</f>
        <v>5.2307652001463811E-2</v>
      </c>
      <c r="E22" s="16">
        <f t="shared" ref="E22" si="19">LOG10(E9)-$A22</f>
        <v>3.8581627494706172E-2</v>
      </c>
      <c r="F22" s="16">
        <f t="shared" si="6"/>
        <v>2.234442862402064E-2</v>
      </c>
      <c r="G22" s="16">
        <f t="shared" si="6"/>
        <v>5.6629025784106446E-2</v>
      </c>
      <c r="H22" s="16">
        <f t="shared" si="7"/>
        <v>4.2152821977573085E-2</v>
      </c>
      <c r="I22" s="16">
        <f t="shared" ref="I22:P22" si="20">LOG10(I9)-$A22</f>
        <v>4.5008413259964408E-2</v>
      </c>
      <c r="J22" s="16">
        <f t="shared" si="20"/>
        <v>3.2058306393381253E-2</v>
      </c>
      <c r="K22" s="16">
        <f t="shared" si="20"/>
        <v>4.3829065673312684E-2</v>
      </c>
      <c r="L22" s="16">
        <f t="shared" si="20"/>
        <v>4.1064735928179497E-2</v>
      </c>
      <c r="M22" s="16">
        <f t="shared" si="20"/>
        <v>3.6684924064819935E-2</v>
      </c>
      <c r="N22" s="16">
        <f t="shared" si="20"/>
        <v>4.6184566942675032E-2</v>
      </c>
      <c r="O22" s="16">
        <f t="shared" si="20"/>
        <v>5.2500628890621348E-2</v>
      </c>
      <c r="P22" s="16">
        <f t="shared" si="20"/>
        <v>6.2513350478799801E-2</v>
      </c>
      <c r="Q22" s="16">
        <f t="shared" ref="Q22:V22" si="21">LOG10(Q9)-$A22</f>
        <v>3.6784957344521363E-2</v>
      </c>
      <c r="R22" s="16">
        <f t="shared" si="21"/>
        <v>2.656341068582968E-2</v>
      </c>
      <c r="S22" s="16">
        <f t="shared" si="21"/>
        <v>3.4277186882387678E-2</v>
      </c>
      <c r="T22" s="16">
        <f t="shared" si="21"/>
        <v>5.3271680104080676E-2</v>
      </c>
      <c r="U22" s="16">
        <f t="shared" si="21"/>
        <v>1.6724435983962227E-2</v>
      </c>
      <c r="V22" s="16">
        <f t="shared" si="21"/>
        <v>1.5465610517389594E-2</v>
      </c>
      <c r="X22" s="16"/>
      <c r="Y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6">
      <c r="A23" s="27">
        <v>1.5389951114765692</v>
      </c>
      <c r="B23" s="12">
        <v>6</v>
      </c>
      <c r="C23" s="16">
        <f t="shared" si="3"/>
        <v>5.2069495549929901E-2</v>
      </c>
      <c r="D23" s="16">
        <f>LOG10(D10)-$A23</f>
        <v>4.0788485140240915E-2</v>
      </c>
      <c r="E23" s="16"/>
      <c r="F23" s="16">
        <f t="shared" si="6"/>
        <v>4.3068251435139482E-2</v>
      </c>
      <c r="G23" s="16">
        <f t="shared" si="6"/>
        <v>6.2195421138764306E-2</v>
      </c>
      <c r="H23" s="16">
        <f t="shared" si="7"/>
        <v>1.7307389290718067E-2</v>
      </c>
      <c r="I23" s="16">
        <f t="shared" ref="I23:P23" si="22">LOG10(I10)-$A23</f>
        <v>1.803061090981406E-2</v>
      </c>
      <c r="J23" s="16">
        <f t="shared" si="22"/>
        <v>1.6099337101749933E-2</v>
      </c>
      <c r="K23" s="16">
        <f t="shared" si="22"/>
        <v>3.3876490723910857E-2</v>
      </c>
      <c r="L23" s="16">
        <f t="shared" si="22"/>
        <v>3.9758672949865348E-2</v>
      </c>
      <c r="M23" s="16">
        <f t="shared" si="22"/>
        <v>1.9353397285050589E-2</v>
      </c>
      <c r="N23" s="16">
        <f t="shared" si="22"/>
        <v>3.4340728589498326E-2</v>
      </c>
      <c r="O23" s="16">
        <f t="shared" si="22"/>
        <v>6.0014128346774331E-2</v>
      </c>
      <c r="P23" s="16">
        <f t="shared" si="22"/>
        <v>3.8496688360656117E-2</v>
      </c>
      <c r="Q23" s="16">
        <f t="shared" ref="Q23:V23" si="23">LOG10(Q10)-$A23</f>
        <v>3.4920328944981538E-2</v>
      </c>
      <c r="R23" s="16">
        <f t="shared" si="23"/>
        <v>2.9910303506309521E-2</v>
      </c>
      <c r="S23" s="16">
        <f t="shared" si="23"/>
        <v>5.5839244106748787E-2</v>
      </c>
      <c r="T23" s="16">
        <f t="shared" si="23"/>
        <v>2.6852707196948433E-2</v>
      </c>
      <c r="U23" s="16">
        <f t="shared" si="23"/>
        <v>3.4568358994073733E-3</v>
      </c>
      <c r="V23" s="16">
        <f t="shared" si="23"/>
        <v>1.4037904725870742E-2</v>
      </c>
      <c r="W23" s="12"/>
      <c r="X23" s="16"/>
      <c r="Y23" s="16"/>
      <c r="Z23" s="12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>
      <c r="A24" s="27">
        <v>1.5841544735279651</v>
      </c>
      <c r="B24" s="12">
        <v>10</v>
      </c>
      <c r="C24" s="16">
        <f t="shared" si="3"/>
        <v>7.8603358153608971E-2</v>
      </c>
      <c r="D24" s="16">
        <f t="shared" ref="D24" si="24">LOG10(D11)-$A24</f>
        <v>6.9058040247378605E-2</v>
      </c>
      <c r="E24" s="16">
        <f t="shared" ref="E24" si="25">LOG10(E11)-$A24</f>
        <v>5.9298202958222301E-2</v>
      </c>
      <c r="F24" s="16">
        <f t="shared" si="6"/>
        <v>7.4810369136469879E-2</v>
      </c>
      <c r="G24" s="16">
        <f t="shared" si="6"/>
        <v>7.7374266604017361E-2</v>
      </c>
      <c r="H24" s="16">
        <f t="shared" si="7"/>
        <v>5.8507857914070316E-2</v>
      </c>
      <c r="I24" s="16">
        <f t="shared" ref="I24:P24" si="26">LOG10(I11)-$A24</f>
        <v>5.4035166662871781E-2</v>
      </c>
      <c r="J24" s="16">
        <f t="shared" si="26"/>
        <v>6.6541506232645764E-2</v>
      </c>
      <c r="K24" s="16">
        <f t="shared" si="26"/>
        <v>5.8408963576422668E-2</v>
      </c>
      <c r="L24" s="16">
        <f t="shared" si="26"/>
        <v>8.8312839540116927E-2</v>
      </c>
      <c r="M24" s="16">
        <f t="shared" si="26"/>
        <v>8.7110959419193223E-2</v>
      </c>
      <c r="N24" s="16">
        <f t="shared" si="26"/>
        <v>7.0503281121559569E-2</v>
      </c>
      <c r="O24" s="16">
        <f t="shared" si="26"/>
        <v>8.4976373845367492E-2</v>
      </c>
      <c r="P24" s="16">
        <f t="shared" si="26"/>
        <v>8.311164585430908E-2</v>
      </c>
      <c r="Q24" s="16">
        <f t="shared" ref="Q24:V24" si="27">LOG10(Q11)-$A24</f>
        <v>4.3416190652577846E-2</v>
      </c>
      <c r="R24" s="16">
        <f t="shared" si="27"/>
        <v>6.2151206756793531E-2</v>
      </c>
      <c r="S24" s="16">
        <f t="shared" si="27"/>
        <v>6.8961519637601665E-2</v>
      </c>
      <c r="T24" s="16">
        <f t="shared" si="27"/>
        <v>7.3856923129147267E-2</v>
      </c>
      <c r="U24" s="16">
        <f t="shared" si="27"/>
        <v>3.7021808247070132E-2</v>
      </c>
      <c r="V24" s="16">
        <f t="shared" si="27"/>
        <v>4.46430120387451E-2</v>
      </c>
      <c r="W24" s="12"/>
      <c r="X24" s="16"/>
      <c r="Y24" s="16"/>
      <c r="Z24" s="12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>
      <c r="A25" s="27">
        <v>1.5751878449276613</v>
      </c>
      <c r="B25" s="3">
        <v>11</v>
      </c>
      <c r="C25" s="16">
        <f t="shared" si="3"/>
        <v>0.11500823510085234</v>
      </c>
      <c r="D25" s="16">
        <f t="shared" ref="D25" si="28">LOG10(D12)-$A25</f>
        <v>9.6910013008056239E-2</v>
      </c>
      <c r="E25" s="16">
        <f t="shared" ref="E25" si="29">LOG10(E12)-$A25</f>
        <v>6.826483155852614E-2</v>
      </c>
      <c r="F25" s="16">
        <f t="shared" si="6"/>
        <v>8.3776997736773717E-2</v>
      </c>
      <c r="G25" s="16">
        <f t="shared" si="6"/>
        <v>9.3198071762338852E-2</v>
      </c>
      <c r="H25" s="16">
        <f t="shared" si="7"/>
        <v>8.756998675391281E-2</v>
      </c>
      <c r="I25" s="16">
        <f t="shared" ref="I25:P25" si="30">LOG10(I12)-$A25</f>
        <v>8.6624840609599962E-2</v>
      </c>
      <c r="J25" s="16">
        <f t="shared" si="30"/>
        <v>9.6632715255587698E-2</v>
      </c>
      <c r="K25" s="16">
        <f t="shared" si="30"/>
        <v>8.4728355142188905E-2</v>
      </c>
      <c r="L25" s="16">
        <f t="shared" si="30"/>
        <v>8.9923892147390161E-2</v>
      </c>
      <c r="M25" s="16">
        <f t="shared" si="30"/>
        <v>9.4872372545472983E-2</v>
      </c>
      <c r="N25" s="16">
        <f t="shared" si="30"/>
        <v>8.1963656973305321E-2</v>
      </c>
      <c r="O25" s="16">
        <f t="shared" si="30"/>
        <v>9.4872372545472983E-2</v>
      </c>
      <c r="P25" s="16">
        <f t="shared" si="30"/>
        <v>0.10424005168445749</v>
      </c>
      <c r="Q25" s="16">
        <f t="shared" ref="Q25:V25" si="31">LOG10(Q12)-$A25</f>
        <v>8.700314593134606E-2</v>
      </c>
      <c r="R25" s="16">
        <f t="shared" si="31"/>
        <v>8.9077955220013605E-2</v>
      </c>
      <c r="S25" s="16">
        <f t="shared" si="31"/>
        <v>9.589238781118814E-2</v>
      </c>
      <c r="T25" s="16">
        <f t="shared" si="31"/>
        <v>9.7002406260591201E-2</v>
      </c>
      <c r="U25" s="16">
        <f t="shared" si="31"/>
        <v>8.0814475755295989E-2</v>
      </c>
      <c r="V25" s="16">
        <f t="shared" si="31"/>
        <v>7.0627273368980559E-2</v>
      </c>
      <c r="X25" s="16"/>
      <c r="Y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</row>
    <row r="26" spans="1:46">
      <c r="A26" s="27">
        <v>1.4799170548305951</v>
      </c>
      <c r="B26" s="3">
        <v>12</v>
      </c>
      <c r="C26" s="16">
        <f t="shared" si="3"/>
        <v>8.8284669236399882E-2</v>
      </c>
      <c r="D26" s="16">
        <f t="shared" ref="D26" si="32">LOG10(D13)-$A26</f>
        <v>7.0311298224498886E-2</v>
      </c>
      <c r="E26" s="16">
        <f t="shared" ref="E26" si="33">LOG10(E13)-$A26</f>
        <v>3.7278843119379124E-2</v>
      </c>
      <c r="F26" s="16">
        <f t="shared" si="6"/>
        <v>7.1532943142279981E-2</v>
      </c>
      <c r="G26" s="16">
        <f t="shared" si="6"/>
        <v>5.7398218281414559E-2</v>
      </c>
      <c r="H26" s="16">
        <f t="shared" si="7"/>
        <v>7.8791515702570702E-2</v>
      </c>
      <c r="I26" s="16">
        <f t="shared" ref="I26:P26" si="34">LOG10(I13)-$A26</f>
        <v>7.2507790873490352E-2</v>
      </c>
      <c r="J26" s="16">
        <f t="shared" si="34"/>
        <v>7.0555902275968307E-2</v>
      </c>
      <c r="K26" s="16">
        <f t="shared" si="34"/>
        <v>5.752422857735251E-2</v>
      </c>
      <c r="L26" s="16">
        <f t="shared" si="34"/>
        <v>8.8519359586290314E-2</v>
      </c>
      <c r="M26" s="16"/>
      <c r="N26" s="16">
        <f t="shared" si="34"/>
        <v>7.5661017942359798E-2</v>
      </c>
      <c r="O26" s="16">
        <f t="shared" si="34"/>
        <v>7.1288888917311111E-2</v>
      </c>
      <c r="P26" s="16">
        <f t="shared" si="34"/>
        <v>8.9456854784450757E-2</v>
      </c>
      <c r="Q26" s="16">
        <f t="shared" ref="Q26:V26" si="35">LOG10(Q13)-$A26</f>
        <v>8.8636657218847503E-2</v>
      </c>
      <c r="R26" s="16">
        <f t="shared" si="35"/>
        <v>9.0041763265998886E-2</v>
      </c>
      <c r="S26" s="16">
        <f t="shared" si="35"/>
        <v>9.8951273835433673E-2</v>
      </c>
      <c r="T26" s="16">
        <f t="shared" si="35"/>
        <v>8.2851488185923916E-2</v>
      </c>
      <c r="U26" s="16">
        <f t="shared" si="35"/>
        <v>5.6388817520438561E-2</v>
      </c>
      <c r="V26" s="16">
        <f t="shared" si="35"/>
        <v>5.8907934107308657E-2</v>
      </c>
      <c r="X26" s="16"/>
      <c r="Y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>
      <c r="A27" s="27">
        <v>1.3749773438967194</v>
      </c>
      <c r="B27" s="3">
        <v>13</v>
      </c>
      <c r="C27" s="16">
        <f t="shared" si="3"/>
        <v>7.2180687445499769E-2</v>
      </c>
      <c r="D27" s="16">
        <f t="shared" ref="D27" si="36">LOG10(D14)-$A27</f>
        <v>3.9996004074098535E-2</v>
      </c>
      <c r="G27" s="16">
        <f t="shared" si="6"/>
        <v>4.3655343457346119E-2</v>
      </c>
      <c r="H27" s="16">
        <f t="shared" si="7"/>
        <v>6.6717791743997612E-2</v>
      </c>
      <c r="I27" s="16">
        <f t="shared" ref="I27:P27" si="37">LOG10(I14)-$A27</f>
        <v>4.083038373882375E-2</v>
      </c>
      <c r="J27" s="16">
        <f t="shared" si="37"/>
        <v>5.3319470086160115E-2</v>
      </c>
      <c r="K27" s="16">
        <f t="shared" si="37"/>
        <v>6.4355349933543193E-2</v>
      </c>
      <c r="L27" s="16">
        <f t="shared" si="37"/>
        <v>7.5887348483046679E-2</v>
      </c>
      <c r="M27" s="16">
        <f t="shared" si="37"/>
        <v>5.2346442460527776E-2</v>
      </c>
      <c r="N27" s="16">
        <f t="shared" si="37"/>
        <v>4.6955469381789072E-2</v>
      </c>
      <c r="O27" s="16">
        <f t="shared" si="37"/>
        <v>6.5144259291084472E-2</v>
      </c>
      <c r="P27" s="16">
        <f t="shared" si="37"/>
        <v>7.0471170369330371E-2</v>
      </c>
      <c r="Q27" s="16">
        <f t="shared" ref="Q27:V27" si="38">LOG10(Q14)-$A27</f>
        <v>8.7121037238436339E-2</v>
      </c>
      <c r="R27" s="16">
        <f t="shared" si="38"/>
        <v>6.8754897504877288E-2</v>
      </c>
      <c r="S27" s="16">
        <f t="shared" si="38"/>
        <v>7.3419759561048181E-2</v>
      </c>
      <c r="T27" s="16">
        <f t="shared" si="38"/>
        <v>6.8598535853538145E-2</v>
      </c>
      <c r="U27" s="16">
        <f t="shared" si="38"/>
        <v>5.5259009514790902E-2</v>
      </c>
      <c r="V27" s="16">
        <f t="shared" si="38"/>
        <v>5.6547240290731438E-2</v>
      </c>
      <c r="X27" s="16"/>
      <c r="Y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>
      <c r="A28" s="27">
        <v>1.416900423847268</v>
      </c>
      <c r="B28" s="3">
        <v>14</v>
      </c>
      <c r="C28" s="16">
        <f t="shared" si="3"/>
        <v>9.4982937131606437E-2</v>
      </c>
      <c r="D28" s="16">
        <f t="shared" ref="D28" si="39">LOG10(D15)-$A28</f>
        <v>4.5497574051688083E-2</v>
      </c>
      <c r="G28" s="16">
        <f t="shared" si="6"/>
        <v>5.6148381241269751E-2</v>
      </c>
      <c r="H28" s="16">
        <f t="shared" si="7"/>
        <v>6.9388337113298393E-2</v>
      </c>
      <c r="I28" s="16">
        <f t="shared" ref="I28:P28" si="40">LOG10(I15)-$A28</f>
        <v>4.3696765050333486E-2</v>
      </c>
      <c r="J28" s="16">
        <f t="shared" si="40"/>
        <v>5.2921592130894979E-2</v>
      </c>
      <c r="K28" s="16">
        <f t="shared" si="40"/>
        <v>8.7026380346242327E-2</v>
      </c>
      <c r="L28" s="16">
        <f t="shared" si="40"/>
        <v>6.9671726671088452E-2</v>
      </c>
      <c r="M28" s="16">
        <f t="shared" si="40"/>
        <v>5.3363023117810382E-2</v>
      </c>
      <c r="N28" s="16">
        <f t="shared" si="40"/>
        <v>5.789839495336313E-2</v>
      </c>
      <c r="O28" s="16">
        <f t="shared" si="40"/>
        <v>6.2674886327720447E-2</v>
      </c>
      <c r="P28" s="16">
        <f t="shared" si="40"/>
        <v>8.3747639524643924E-2</v>
      </c>
      <c r="Q28" s="16">
        <f t="shared" ref="Q28:V28" si="41">LOG10(Q15)-$A28</f>
        <v>8.2374158044949297E-2</v>
      </c>
      <c r="R28" s="16">
        <f t="shared" si="41"/>
        <v>7.0520787512206473E-2</v>
      </c>
      <c r="S28" s="16">
        <f t="shared" si="41"/>
        <v>8.6209012824101316E-2</v>
      </c>
      <c r="T28" s="16">
        <f t="shared" si="41"/>
        <v>6.468551252035426E-2</v>
      </c>
      <c r="U28" s="16">
        <f t="shared" si="41"/>
        <v>6.568734567949952E-2</v>
      </c>
      <c r="V28" s="16">
        <f t="shared" si="41"/>
        <v>5.3657061370006254E-2</v>
      </c>
      <c r="X28" s="16"/>
      <c r="Y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</row>
    <row r="29" spans="1:46">
      <c r="A29" s="27">
        <v>1.5565520236020194</v>
      </c>
      <c r="B29" s="3">
        <v>7</v>
      </c>
      <c r="C29" s="16">
        <f>LOG10(C16)-$A29</f>
        <v>8.6900652884168039E-2</v>
      </c>
      <c r="D29" s="16">
        <f>LOG10(D16)-$A29</f>
        <v>5.6231833117716068E-2</v>
      </c>
      <c r="H29" s="16"/>
      <c r="AE29" s="16"/>
      <c r="AL29" s="16"/>
      <c r="AM29" s="16"/>
      <c r="AN29" s="16"/>
      <c r="AO29" s="16"/>
      <c r="AP29" s="16"/>
      <c r="AQ29" s="16"/>
      <c r="AR29" s="16"/>
      <c r="AS29" s="16"/>
      <c r="AT29" s="16"/>
    </row>
    <row r="30" spans="1:46">
      <c r="A30" s="27">
        <v>0.92015932400983003</v>
      </c>
      <c r="B30" s="3">
        <v>8</v>
      </c>
      <c r="C30" s="16">
        <f>LOG10(C17)-$A30</f>
        <v>0.12123336114839511</v>
      </c>
      <c r="D30" s="16">
        <f>LOG10(D17)-$A30</f>
        <v>0.14053851634378156</v>
      </c>
      <c r="H30" s="16"/>
      <c r="AE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>
      <c r="M31" s="18"/>
      <c r="N31" s="18"/>
      <c r="O31" s="18"/>
    </row>
    <row r="32" spans="1:46">
      <c r="B32" s="17"/>
      <c r="C32" s="17" t="s">
        <v>11</v>
      </c>
      <c r="D32" s="17" t="s">
        <v>12</v>
      </c>
      <c r="E32" s="17" t="s">
        <v>13</v>
      </c>
      <c r="F32" s="17" t="s">
        <v>14</v>
      </c>
      <c r="G32" s="17" t="s">
        <v>15</v>
      </c>
      <c r="H32" s="17" t="s">
        <v>16</v>
      </c>
      <c r="I32" s="17"/>
      <c r="J32" s="17" t="s">
        <v>17</v>
      </c>
      <c r="K32" s="17" t="s">
        <v>18</v>
      </c>
      <c r="L32" s="17" t="s">
        <v>19</v>
      </c>
      <c r="M32" s="23"/>
      <c r="N32" s="23"/>
      <c r="O32" s="23"/>
    </row>
    <row r="33" spans="2:16">
      <c r="B33" s="17">
        <v>1</v>
      </c>
      <c r="C33" s="18">
        <f>COUNT(C6:V6)</f>
        <v>20</v>
      </c>
      <c r="D33" s="19">
        <f>AVERAGE(C6:V6)</f>
        <v>249.28449999999992</v>
      </c>
      <c r="E33" s="19">
        <f>MIN(C6:V6)</f>
        <v>237</v>
      </c>
      <c r="F33" s="18">
        <f>MAX(C6:V6)</f>
        <v>262.45999999999998</v>
      </c>
      <c r="G33" s="20">
        <f>STDEV(C6:V6)</f>
        <v>6.9471959318698815</v>
      </c>
      <c r="H33" s="20">
        <f t="shared" ref="H33:H44" si="42">G33*100/D33</f>
        <v>2.7868543498973599</v>
      </c>
      <c r="I33" s="21">
        <v>1</v>
      </c>
      <c r="J33" s="22">
        <f>LOG10(D33)-$A19</f>
        <v>4.1082287757148173E-3</v>
      </c>
      <c r="K33" s="22">
        <f t="shared" ref="K33:L44" si="43">LOG10(E33)-$A19</f>
        <v>-1.7838701015417069E-2</v>
      </c>
      <c r="L33" s="22">
        <f t="shared" si="43"/>
        <v>2.6476077467027181E-2</v>
      </c>
      <c r="M33" s="22"/>
      <c r="N33" s="22"/>
      <c r="O33" s="22"/>
      <c r="P33" s="16"/>
    </row>
    <row r="34" spans="2:16">
      <c r="B34" s="17">
        <v>3</v>
      </c>
      <c r="C34" s="18">
        <f t="shared" ref="C34:C44" si="44">COUNT(C7:V7)</f>
        <v>20</v>
      </c>
      <c r="D34" s="19">
        <f t="shared" ref="D34:D44" si="45">AVERAGE(C7:V7)</f>
        <v>31.307500000000005</v>
      </c>
      <c r="E34" s="19">
        <f t="shared" ref="E34:E44" si="46">MIN(C7:V7)</f>
        <v>28.66</v>
      </c>
      <c r="F34" s="18">
        <f t="shared" ref="F34:F44" si="47">MAX(C7:V7)</f>
        <v>34</v>
      </c>
      <c r="G34" s="20">
        <f t="shared" ref="G34:G44" si="48">STDEV(C7:V7)</f>
        <v>1.4724339856527571</v>
      </c>
      <c r="H34" s="20">
        <f t="shared" si="42"/>
        <v>4.7031349857151055</v>
      </c>
      <c r="I34" s="21">
        <v>3</v>
      </c>
      <c r="J34" s="22">
        <f t="shared" ref="J34:J44" si="49">LOG10(D34)-$A20</f>
        <v>8.7143432486953554E-2</v>
      </c>
      <c r="K34" s="22">
        <f t="shared" si="43"/>
        <v>4.877122929461164E-2</v>
      </c>
      <c r="L34" s="22">
        <f t="shared" si="43"/>
        <v>0.12297396027554108</v>
      </c>
      <c r="M34" s="22"/>
      <c r="N34" s="15"/>
      <c r="O34" s="22"/>
      <c r="P34" s="16"/>
    </row>
    <row r="35" spans="2:16">
      <c r="B35" s="17">
        <v>4</v>
      </c>
      <c r="C35" s="18">
        <f t="shared" si="44"/>
        <v>20</v>
      </c>
      <c r="D35" s="19">
        <f t="shared" si="45"/>
        <v>28.939500000000002</v>
      </c>
      <c r="E35" s="19">
        <f t="shared" si="46"/>
        <v>26.9</v>
      </c>
      <c r="F35" s="18">
        <f t="shared" si="47"/>
        <v>31.5</v>
      </c>
      <c r="G35" s="20">
        <f t="shared" si="48"/>
        <v>1.2466142568024634</v>
      </c>
      <c r="H35" s="20">
        <f t="shared" si="42"/>
        <v>4.30765651376998</v>
      </c>
      <c r="I35" s="21">
        <v>4</v>
      </c>
      <c r="J35" s="22">
        <f t="shared" si="49"/>
        <v>5.6817632027105658E-2</v>
      </c>
      <c r="K35" s="22">
        <f t="shared" si="43"/>
        <v>2.5078888671402177E-2</v>
      </c>
      <c r="L35" s="22">
        <f t="shared" si="43"/>
        <v>9.3637162458594547E-2</v>
      </c>
      <c r="M35" s="22"/>
      <c r="N35" s="15"/>
      <c r="O35" s="22"/>
      <c r="P35" s="16"/>
    </row>
    <row r="36" spans="2:16">
      <c r="B36" s="17">
        <v>5</v>
      </c>
      <c r="C36" s="18">
        <f t="shared" si="44"/>
        <v>20</v>
      </c>
      <c r="D36" s="19">
        <f t="shared" si="45"/>
        <v>43.847999999999999</v>
      </c>
      <c r="E36" s="19">
        <f t="shared" si="46"/>
        <v>41.34</v>
      </c>
      <c r="F36" s="18">
        <f t="shared" si="47"/>
        <v>46.07</v>
      </c>
      <c r="G36" s="20">
        <f t="shared" si="48"/>
        <v>1.3785446177610268</v>
      </c>
      <c r="H36" s="20">
        <f t="shared" si="42"/>
        <v>3.1439167527846807</v>
      </c>
      <c r="I36" s="21">
        <v>5</v>
      </c>
      <c r="J36" s="22">
        <f t="shared" si="49"/>
        <v>4.1044927290263988E-2</v>
      </c>
      <c r="K36" s="22">
        <f t="shared" si="43"/>
        <v>1.5465610517389594E-2</v>
      </c>
      <c r="L36" s="22">
        <f t="shared" si="43"/>
        <v>6.2513350478799801E-2</v>
      </c>
      <c r="M36" s="22"/>
      <c r="N36" s="22"/>
      <c r="O36" s="22"/>
      <c r="P36" s="16"/>
    </row>
    <row r="37" spans="2:16">
      <c r="B37" s="17" t="s">
        <v>20</v>
      </c>
      <c r="C37" s="18">
        <f t="shared" si="44"/>
        <v>19</v>
      </c>
      <c r="D37" s="19">
        <f t="shared" si="45"/>
        <v>37.411052631578947</v>
      </c>
      <c r="E37" s="19">
        <f t="shared" si="46"/>
        <v>34.869999999999997</v>
      </c>
      <c r="F37" s="18">
        <f t="shared" si="47"/>
        <v>39.92</v>
      </c>
      <c r="G37" s="20">
        <f t="shared" si="48"/>
        <v>1.427269711865756</v>
      </c>
      <c r="H37" s="20">
        <f t="shared" si="42"/>
        <v>3.8151017185252551</v>
      </c>
      <c r="I37" s="21" t="s">
        <v>20</v>
      </c>
      <c r="J37" s="22">
        <f t="shared" si="49"/>
        <v>3.4004816600136989E-2</v>
      </c>
      <c r="K37" s="22">
        <f t="shared" si="43"/>
        <v>3.4568358994073733E-3</v>
      </c>
      <c r="L37" s="22">
        <f t="shared" si="43"/>
        <v>6.2195421138764306E-2</v>
      </c>
      <c r="M37" s="22"/>
      <c r="N37" s="22"/>
      <c r="O37" s="22"/>
      <c r="P37" s="16"/>
    </row>
    <row r="38" spans="2:16">
      <c r="B38" s="17">
        <v>10</v>
      </c>
      <c r="C38" s="18">
        <f t="shared" si="44"/>
        <v>20</v>
      </c>
      <c r="D38" s="19">
        <f t="shared" si="45"/>
        <v>44.815499999999993</v>
      </c>
      <c r="E38" s="19">
        <f t="shared" si="46"/>
        <v>41.8</v>
      </c>
      <c r="F38" s="18">
        <f t="shared" si="47"/>
        <v>47.04</v>
      </c>
      <c r="G38" s="20">
        <f t="shared" si="48"/>
        <v>1.5173781924580858</v>
      </c>
      <c r="H38" s="20">
        <f t="shared" si="42"/>
        <v>3.3858334559652037</v>
      </c>
      <c r="I38" s="21">
        <v>10</v>
      </c>
      <c r="J38" s="22">
        <f t="shared" si="49"/>
        <v>6.727377261833678E-2</v>
      </c>
      <c r="K38" s="22">
        <f t="shared" si="43"/>
        <v>3.7021808247070132E-2</v>
      </c>
      <c r="L38" s="22">
        <f t="shared" si="43"/>
        <v>8.8312839540116927E-2</v>
      </c>
      <c r="M38" s="22"/>
      <c r="N38" s="22"/>
      <c r="O38" s="22"/>
      <c r="P38" s="16"/>
    </row>
    <row r="39" spans="2:16">
      <c r="B39" s="17">
        <v>11</v>
      </c>
      <c r="C39" s="18">
        <f t="shared" si="44"/>
        <v>20</v>
      </c>
      <c r="D39" s="19">
        <f t="shared" si="45"/>
        <v>46.265999999999984</v>
      </c>
      <c r="E39" s="19">
        <f t="shared" si="46"/>
        <v>44</v>
      </c>
      <c r="F39" s="18">
        <f t="shared" si="47"/>
        <v>49</v>
      </c>
      <c r="G39" s="20">
        <f t="shared" si="48"/>
        <v>1.134536306857981</v>
      </c>
      <c r="H39" s="20">
        <f t="shared" si="42"/>
        <v>2.4522031445510342</v>
      </c>
      <c r="I39" s="21">
        <v>11</v>
      </c>
      <c r="J39" s="22">
        <f t="shared" si="49"/>
        <v>9.0074108580865841E-2</v>
      </c>
      <c r="K39" s="22">
        <f t="shared" si="43"/>
        <v>6.826483155852614E-2</v>
      </c>
      <c r="L39" s="22">
        <f t="shared" si="43"/>
        <v>0.11500823510085234</v>
      </c>
      <c r="M39" s="22"/>
      <c r="N39" s="22"/>
      <c r="O39" s="22"/>
      <c r="P39" s="16"/>
    </row>
    <row r="40" spans="2:16">
      <c r="B40" s="17">
        <v>12</v>
      </c>
      <c r="C40" s="18">
        <f t="shared" si="44"/>
        <v>19</v>
      </c>
      <c r="D40" s="19">
        <f t="shared" si="45"/>
        <v>35.819473684210521</v>
      </c>
      <c r="E40" s="19">
        <f t="shared" si="46"/>
        <v>32.9</v>
      </c>
      <c r="F40" s="18">
        <f t="shared" si="47"/>
        <v>37.92</v>
      </c>
      <c r="G40" s="20">
        <f t="shared" si="48"/>
        <v>1.2675149514095621</v>
      </c>
      <c r="H40" s="20">
        <f t="shared" si="42"/>
        <v>3.5386196977212752</v>
      </c>
      <c r="I40" s="21">
        <v>12</v>
      </c>
      <c r="J40" s="22">
        <f t="shared" si="49"/>
        <v>7.4202145394801855E-2</v>
      </c>
      <c r="K40" s="22">
        <f t="shared" si="43"/>
        <v>3.7278843119379124E-2</v>
      </c>
      <c r="L40" s="22">
        <f t="shared" si="43"/>
        <v>9.8951273835433673E-2</v>
      </c>
      <c r="M40" s="22"/>
      <c r="N40" s="22"/>
      <c r="O40" s="22"/>
      <c r="P40" s="16"/>
    </row>
    <row r="41" spans="2:16">
      <c r="B41" s="17">
        <v>13</v>
      </c>
      <c r="C41" s="18">
        <f t="shared" si="44"/>
        <v>18</v>
      </c>
      <c r="D41" s="19">
        <f t="shared" si="45"/>
        <v>27.312777777777779</v>
      </c>
      <c r="E41" s="19">
        <f t="shared" si="46"/>
        <v>26</v>
      </c>
      <c r="F41" s="18">
        <f t="shared" si="47"/>
        <v>28.98</v>
      </c>
      <c r="G41" s="20">
        <f t="shared" si="48"/>
        <v>0.83252843481243421</v>
      </c>
      <c r="H41" s="20">
        <f t="shared" si="42"/>
        <v>3.0481280285222248</v>
      </c>
      <c r="I41" s="21">
        <v>13</v>
      </c>
      <c r="J41" s="22">
        <f t="shared" si="49"/>
        <v>6.1388527323686048E-2</v>
      </c>
      <c r="K41" s="22">
        <f t="shared" si="43"/>
        <v>3.9996004074098535E-2</v>
      </c>
      <c r="L41" s="22">
        <f t="shared" si="43"/>
        <v>8.7121037238436339E-2</v>
      </c>
      <c r="P41" s="16"/>
    </row>
    <row r="42" spans="2:16">
      <c r="B42" s="17">
        <v>14</v>
      </c>
      <c r="C42" s="18">
        <f t="shared" si="44"/>
        <v>18</v>
      </c>
      <c r="D42" s="19">
        <f t="shared" si="45"/>
        <v>30.466666666666672</v>
      </c>
      <c r="E42" s="19">
        <f t="shared" si="46"/>
        <v>28.88</v>
      </c>
      <c r="F42" s="18">
        <f t="shared" si="47"/>
        <v>32.5</v>
      </c>
      <c r="G42" s="20">
        <f t="shared" si="48"/>
        <v>1.066031673737589</v>
      </c>
      <c r="H42" s="20">
        <f t="shared" si="42"/>
        <v>3.4990098700358496</v>
      </c>
      <c r="I42" s="21">
        <v>14</v>
      </c>
      <c r="J42" s="22">
        <f t="shared" si="49"/>
        <v>6.6924517166901065E-2</v>
      </c>
      <c r="K42" s="22">
        <f t="shared" si="43"/>
        <v>4.3696765050333486E-2</v>
      </c>
      <c r="L42" s="22">
        <f t="shared" si="43"/>
        <v>9.4982937131606437E-2</v>
      </c>
      <c r="P42" s="16"/>
    </row>
    <row r="43" spans="2:16">
      <c r="B43" s="17">
        <v>7</v>
      </c>
      <c r="C43" s="18">
        <f t="shared" si="44"/>
        <v>2</v>
      </c>
      <c r="D43" s="19">
        <f t="shared" si="45"/>
        <v>42.5</v>
      </c>
      <c r="E43" s="19">
        <f t="shared" si="46"/>
        <v>41</v>
      </c>
      <c r="F43" s="18">
        <f t="shared" si="47"/>
        <v>44</v>
      </c>
      <c r="G43" s="20">
        <f t="shared" si="48"/>
        <v>2.1213203435596424</v>
      </c>
      <c r="H43" s="20">
        <f t="shared" si="42"/>
        <v>4.9913419848462173</v>
      </c>
      <c r="I43" s="21">
        <v>7</v>
      </c>
      <c r="J43" s="22">
        <f t="shared" si="49"/>
        <v>7.1836906448292215E-2</v>
      </c>
      <c r="K43" s="22">
        <f t="shared" si="43"/>
        <v>5.6231833117716068E-2</v>
      </c>
      <c r="L43" s="22">
        <f t="shared" si="43"/>
        <v>8.6900652884168039E-2</v>
      </c>
      <c r="P43" s="16"/>
    </row>
    <row r="44" spans="2:16">
      <c r="B44" s="17">
        <v>8</v>
      </c>
      <c r="C44" s="18">
        <f t="shared" si="44"/>
        <v>2</v>
      </c>
      <c r="D44" s="19">
        <f t="shared" si="45"/>
        <v>11.25</v>
      </c>
      <c r="E44" s="19">
        <f t="shared" si="46"/>
        <v>11</v>
      </c>
      <c r="F44" s="18">
        <f t="shared" si="47"/>
        <v>11.5</v>
      </c>
      <c r="G44" s="20">
        <f t="shared" si="48"/>
        <v>0.35355339059327379</v>
      </c>
      <c r="H44" s="20">
        <f t="shared" si="42"/>
        <v>3.1426968052735447</v>
      </c>
      <c r="I44" s="21">
        <v>8</v>
      </c>
      <c r="J44" s="22">
        <f t="shared" si="49"/>
        <v>0.13099319843755119</v>
      </c>
      <c r="K44" s="22">
        <f t="shared" si="43"/>
        <v>0.12123336114839511</v>
      </c>
      <c r="L44" s="22">
        <f t="shared" si="43"/>
        <v>0.14053851634378156</v>
      </c>
      <c r="P44" s="16"/>
    </row>
    <row r="68" spans="1:12">
      <c r="A68" s="18"/>
      <c r="B68" s="18"/>
      <c r="C68" s="18" t="s">
        <v>22</v>
      </c>
      <c r="D68" s="18" t="s">
        <v>22</v>
      </c>
      <c r="E68" s="18" t="s">
        <v>22</v>
      </c>
      <c r="F68" s="18" t="s">
        <v>23</v>
      </c>
      <c r="G68" s="18"/>
      <c r="H68" s="18"/>
      <c r="I68" s="18"/>
      <c r="J68" s="18"/>
      <c r="K68" s="18"/>
      <c r="L68" s="18" t="s">
        <v>24</v>
      </c>
    </row>
    <row r="69" spans="1:12">
      <c r="A69" s="23"/>
      <c r="B69" s="23"/>
      <c r="C69" s="28" t="s">
        <v>25</v>
      </c>
      <c r="D69" s="28"/>
      <c r="E69" s="28"/>
      <c r="F69" s="18"/>
      <c r="G69" s="28" t="s">
        <v>26</v>
      </c>
      <c r="H69" s="28" t="s">
        <v>26</v>
      </c>
      <c r="I69" s="28"/>
      <c r="J69" s="28" t="s">
        <v>26</v>
      </c>
      <c r="K69" s="23" t="s">
        <v>27</v>
      </c>
      <c r="L69" s="28" t="s">
        <v>28</v>
      </c>
    </row>
    <row r="70" spans="1:12">
      <c r="A70" s="29"/>
      <c r="B70" s="29"/>
      <c r="C70" s="18" t="s">
        <v>29</v>
      </c>
      <c r="D70" s="18" t="s">
        <v>29</v>
      </c>
      <c r="E70" s="18"/>
      <c r="F70" s="18" t="s">
        <v>29</v>
      </c>
      <c r="G70" s="18" t="s">
        <v>29</v>
      </c>
      <c r="H70" s="18" t="s">
        <v>29</v>
      </c>
      <c r="I70" s="18" t="s">
        <v>30</v>
      </c>
      <c r="J70" s="18" t="s">
        <v>29</v>
      </c>
      <c r="K70" s="18" t="s">
        <v>29</v>
      </c>
      <c r="L70" s="18" t="s">
        <v>29</v>
      </c>
    </row>
    <row r="71" spans="1:12">
      <c r="A71" s="24" t="s">
        <v>1</v>
      </c>
      <c r="B71" s="23" t="s">
        <v>31</v>
      </c>
      <c r="C71" s="28" t="s">
        <v>32</v>
      </c>
      <c r="D71" s="23" t="s">
        <v>33</v>
      </c>
      <c r="E71" s="28" t="s">
        <v>42</v>
      </c>
      <c r="F71" s="23" t="s">
        <v>27</v>
      </c>
      <c r="G71" s="28" t="s">
        <v>34</v>
      </c>
      <c r="H71" s="23" t="s">
        <v>35</v>
      </c>
      <c r="I71" s="23" t="s">
        <v>36</v>
      </c>
      <c r="J71" s="23" t="s">
        <v>37</v>
      </c>
      <c r="K71" s="23" t="s">
        <v>38</v>
      </c>
      <c r="L71" s="28" t="s">
        <v>40</v>
      </c>
    </row>
    <row r="72" spans="1:12">
      <c r="A72" s="25">
        <v>246.9375</v>
      </c>
      <c r="B72" s="18">
        <v>1</v>
      </c>
      <c r="C72" s="18">
        <v>304</v>
      </c>
      <c r="D72" s="18">
        <v>288</v>
      </c>
      <c r="E72" s="18">
        <v>287</v>
      </c>
      <c r="F72" s="18">
        <v>287</v>
      </c>
      <c r="G72" s="19">
        <v>268</v>
      </c>
      <c r="H72" s="18">
        <v>263</v>
      </c>
      <c r="I72" s="18"/>
      <c r="J72" s="18">
        <v>270</v>
      </c>
      <c r="K72" s="18">
        <v>287</v>
      </c>
      <c r="L72" s="19">
        <v>280.39999999999998</v>
      </c>
    </row>
    <row r="73" spans="1:12">
      <c r="A73" s="25">
        <v>25.615625000000001</v>
      </c>
      <c r="B73" s="18">
        <v>3</v>
      </c>
      <c r="C73" s="18">
        <v>44</v>
      </c>
      <c r="D73" s="18">
        <v>37.4</v>
      </c>
      <c r="E73" s="18">
        <v>36.299999999999997</v>
      </c>
      <c r="F73" s="18">
        <v>35.5</v>
      </c>
      <c r="G73" s="19">
        <v>33.5</v>
      </c>
      <c r="H73" s="18">
        <v>34.700000000000003</v>
      </c>
      <c r="I73" s="18">
        <v>27</v>
      </c>
      <c r="J73" s="30">
        <v>32.5</v>
      </c>
      <c r="K73" s="18">
        <v>35</v>
      </c>
      <c r="L73" s="19">
        <v>34.200000000000003</v>
      </c>
    </row>
    <row r="74" spans="1:12">
      <c r="A74" s="25">
        <v>25.390625</v>
      </c>
      <c r="B74" s="18">
        <v>4</v>
      </c>
      <c r="C74" s="18"/>
      <c r="D74" s="18">
        <v>34.299999999999997</v>
      </c>
      <c r="E74" s="18">
        <v>33.799999999999997</v>
      </c>
      <c r="F74" s="18">
        <v>34.9</v>
      </c>
      <c r="G74" s="19">
        <v>30.4</v>
      </c>
      <c r="H74" s="18">
        <v>31.2</v>
      </c>
      <c r="I74" s="18"/>
      <c r="J74" s="30">
        <v>30.7</v>
      </c>
      <c r="K74" s="18">
        <v>34.4</v>
      </c>
      <c r="L74" s="19"/>
    </row>
    <row r="75" spans="1:12">
      <c r="A75" s="25">
        <v>39.893749999999997</v>
      </c>
      <c r="B75" s="18">
        <v>5</v>
      </c>
      <c r="C75" s="18">
        <v>60</v>
      </c>
      <c r="D75" s="18">
        <v>54.4</v>
      </c>
      <c r="E75" s="18">
        <v>54.3</v>
      </c>
      <c r="F75" s="18">
        <v>52.7</v>
      </c>
      <c r="G75" s="19">
        <v>53.8</v>
      </c>
      <c r="H75" s="18">
        <v>50.5</v>
      </c>
      <c r="I75" s="18">
        <v>45.1</v>
      </c>
      <c r="J75" s="18">
        <v>53.4</v>
      </c>
      <c r="K75" s="18">
        <v>53.2</v>
      </c>
      <c r="L75" s="19">
        <v>54.5</v>
      </c>
    </row>
    <row r="76" spans="1:12">
      <c r="A76" s="25">
        <v>34.593548387096774</v>
      </c>
      <c r="B76" s="31" t="s">
        <v>39</v>
      </c>
      <c r="C76" s="18">
        <v>59.7</v>
      </c>
      <c r="D76" s="18">
        <v>55.7</v>
      </c>
      <c r="E76" s="18">
        <v>54.2</v>
      </c>
      <c r="F76" s="18">
        <v>52.3</v>
      </c>
      <c r="G76" s="19">
        <v>50.6</v>
      </c>
      <c r="H76" s="18">
        <v>49.1</v>
      </c>
      <c r="I76" s="18">
        <v>41.8</v>
      </c>
      <c r="J76" s="18">
        <v>51.5</v>
      </c>
      <c r="K76" s="18">
        <v>52.4</v>
      </c>
      <c r="L76" s="18"/>
    </row>
    <row r="77" spans="1:12">
      <c r="A77" s="25">
        <v>38.384374999999999</v>
      </c>
      <c r="B77" s="18">
        <v>10</v>
      </c>
      <c r="C77" s="18"/>
      <c r="D77" s="18">
        <v>52.4</v>
      </c>
      <c r="E77" s="18">
        <v>51.7</v>
      </c>
      <c r="F77" s="18">
        <v>48</v>
      </c>
      <c r="G77" s="19">
        <v>45.9</v>
      </c>
      <c r="H77" s="18">
        <v>47</v>
      </c>
      <c r="I77" s="18"/>
      <c r="J77" s="18">
        <v>46</v>
      </c>
      <c r="K77" s="18">
        <v>49.1</v>
      </c>
      <c r="L77" s="19">
        <v>48.4</v>
      </c>
    </row>
    <row r="78" spans="1:12">
      <c r="A78" s="25">
        <v>37.6</v>
      </c>
      <c r="B78" s="18">
        <v>11</v>
      </c>
      <c r="C78" s="18"/>
      <c r="D78" s="18">
        <v>55.4</v>
      </c>
      <c r="E78" s="18">
        <v>54.9</v>
      </c>
      <c r="F78" s="18">
        <v>51.1</v>
      </c>
      <c r="G78" s="19">
        <v>49.5</v>
      </c>
      <c r="H78" s="18">
        <v>47.6</v>
      </c>
      <c r="I78" s="18"/>
      <c r="J78" s="18">
        <v>49.4</v>
      </c>
      <c r="K78" s="18">
        <v>52</v>
      </c>
      <c r="L78" s="19">
        <v>52.5</v>
      </c>
    </row>
    <row r="79" spans="1:12">
      <c r="A79" s="25">
        <v>30.193750000000001</v>
      </c>
      <c r="B79" s="18">
        <v>12</v>
      </c>
      <c r="C79" s="18">
        <v>39.799999999999997</v>
      </c>
      <c r="D79" s="18">
        <v>43.2</v>
      </c>
      <c r="E79" s="18">
        <v>43.3</v>
      </c>
      <c r="F79" s="18">
        <v>39</v>
      </c>
      <c r="G79" s="19">
        <v>38.4</v>
      </c>
      <c r="H79" s="18">
        <v>38.299999999999997</v>
      </c>
      <c r="I79" s="18"/>
      <c r="J79" s="18">
        <v>38.9</v>
      </c>
      <c r="K79" s="18">
        <v>39.5</v>
      </c>
      <c r="L79" s="19"/>
    </row>
    <row r="80" spans="1:12">
      <c r="A80" s="25">
        <v>23.712499999999999</v>
      </c>
      <c r="B80" s="18">
        <v>13</v>
      </c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1:12">
      <c r="A81" s="25">
        <v>26.115625000000001</v>
      </c>
      <c r="B81" s="18">
        <v>14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1:12">
      <c r="A82" s="25">
        <v>36.020689655172397</v>
      </c>
      <c r="B82" s="18">
        <v>7</v>
      </c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1:12">
      <c r="A83" s="25">
        <v>8.3206896551724174</v>
      </c>
      <c r="B83" s="18">
        <v>8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1:12">
      <c r="A84" s="26" t="s">
        <v>0</v>
      </c>
      <c r="B84" s="28"/>
      <c r="C84" s="28" t="str">
        <f>C71</f>
        <v>31-64</v>
      </c>
      <c r="D84" s="28" t="str">
        <f t="shared" ref="D84:G84" si="50">D71</f>
        <v>22-689</v>
      </c>
      <c r="E84" s="28" t="str">
        <f t="shared" si="50"/>
        <v>ANSP 14301</v>
      </c>
      <c r="F84" s="28" t="str">
        <f>F71</f>
        <v>22-687 R</v>
      </c>
      <c r="G84" s="28" t="str">
        <f t="shared" si="50"/>
        <v>22-691 L</v>
      </c>
      <c r="H84" s="28" t="str">
        <f>H71</f>
        <v>22-686</v>
      </c>
      <c r="I84" s="28" t="str">
        <f>I71</f>
        <v>22-220</v>
      </c>
      <c r="J84" s="28" t="str">
        <f>J71</f>
        <v>22-957 R</v>
      </c>
      <c r="K84" s="28" t="str">
        <f>K71</f>
        <v>22-688 L</v>
      </c>
      <c r="L84" s="28" t="str">
        <f>L71</f>
        <v>drawing</v>
      </c>
    </row>
    <row r="85" spans="1:12">
      <c r="A85" s="27">
        <v>2.3925870470255211</v>
      </c>
      <c r="B85" s="18">
        <v>1</v>
      </c>
      <c r="C85" s="22">
        <f>LOG10(C72)-$A85</f>
        <v>9.0286536583232824E-2</v>
      </c>
      <c r="D85" s="22">
        <f t="shared" ref="D85:G92" si="51">LOG10(D72)-$A85</f>
        <v>6.6805440733709975E-2</v>
      </c>
      <c r="E85" s="22">
        <f t="shared" si="51"/>
        <v>6.5294849708471325E-2</v>
      </c>
      <c r="F85" s="22">
        <f t="shared" ref="F85:G92" si="52">LOG10(F72)-$A85</f>
        <v>6.5294849708471325E-2</v>
      </c>
      <c r="G85" s="22">
        <f t="shared" si="51"/>
        <v>3.5547747003267904E-2</v>
      </c>
      <c r="H85" s="22">
        <f>LOG10(H72)-$A85</f>
        <v>2.7368701464236977E-2</v>
      </c>
      <c r="I85" s="22"/>
      <c r="J85" s="22">
        <f t="shared" ref="J85:L86" si="53">LOG10(J72)-$A85</f>
        <v>3.877671713346631E-2</v>
      </c>
      <c r="K85" s="22">
        <f t="shared" si="53"/>
        <v>6.5294849708471325E-2</v>
      </c>
      <c r="L85" s="22">
        <f t="shared" si="53"/>
        <v>5.519096226910003E-2</v>
      </c>
    </row>
    <row r="86" spans="1:12">
      <c r="A86" s="27">
        <v>1.4085049567667141</v>
      </c>
      <c r="B86" s="18">
        <v>3</v>
      </c>
      <c r="C86" s="22">
        <f>LOG10(C73)-$A86</f>
        <v>0.23494771971947337</v>
      </c>
      <c r="D86" s="22">
        <f t="shared" si="51"/>
        <v>0.164366645433766</v>
      </c>
      <c r="E86" s="22">
        <f t="shared" si="51"/>
        <v>0.15140166826939838</v>
      </c>
      <c r="F86" s="22">
        <f t="shared" si="52"/>
        <v>0.14172339628837993</v>
      </c>
      <c r="G86" s="22">
        <f>LOG10(G73)-$A86</f>
        <v>0.11653985027013114</v>
      </c>
      <c r="H86" s="22">
        <f>LOG10(H73)-$A86</f>
        <v>0.13182451802415973</v>
      </c>
      <c r="I86" s="22">
        <f>LOG10(I73)-$A86</f>
        <v>2.2858807392273306E-2</v>
      </c>
      <c r="J86" s="22">
        <f t="shared" si="53"/>
        <v>0.10337840421216038</v>
      </c>
      <c r="K86" s="22">
        <f t="shared" si="53"/>
        <v>0.13556308758356161</v>
      </c>
      <c r="L86" s="22">
        <f t="shared" si="53"/>
        <v>0.12552114928942104</v>
      </c>
    </row>
    <row r="87" spans="1:12">
      <c r="A87" s="27">
        <v>1.4046733913310059</v>
      </c>
      <c r="B87" s="18">
        <v>4</v>
      </c>
      <c r="C87" s="18"/>
      <c r="D87" s="22">
        <f t="shared" si="51"/>
        <v>0.13062072871176467</v>
      </c>
      <c r="E87" s="22">
        <f t="shared" si="51"/>
        <v>0.12424330894664881</v>
      </c>
      <c r="F87" s="22">
        <f t="shared" si="52"/>
        <v>0.13815203562817402</v>
      </c>
      <c r="G87" s="22">
        <f t="shared" si="52"/>
        <v>7.8200192277747771E-2</v>
      </c>
      <c r="H87" s="22">
        <f>LOG10(H74)-$A87</f>
        <v>8.9481202687436978E-2</v>
      </c>
      <c r="I87" s="22"/>
      <c r="J87" s="22">
        <f>LOG10(J74)-$A87</f>
        <v>8.2464984146180642E-2</v>
      </c>
      <c r="K87" s="22">
        <f>LOG10(K74)-$A87</f>
        <v>0.1318850512405243</v>
      </c>
      <c r="L87" s="22"/>
    </row>
    <row r="88" spans="1:12">
      <c r="A88" s="27">
        <v>1.6009048617738799</v>
      </c>
      <c r="B88" s="18">
        <v>5</v>
      </c>
      <c r="C88" s="22">
        <f>LOG10(C75)-$A88</f>
        <v>0.17724638860976372</v>
      </c>
      <c r="D88" s="22">
        <f t="shared" si="51"/>
        <v>0.13469403792430001</v>
      </c>
      <c r="E88" s="22">
        <f t="shared" si="51"/>
        <v>0.13389496781496701</v>
      </c>
      <c r="F88" s="22">
        <f t="shared" si="52"/>
        <v>0.12090575343866661</v>
      </c>
      <c r="G88" s="22">
        <f t="shared" si="52"/>
        <v>0.12987741389250917</v>
      </c>
      <c r="H88" s="22">
        <f>LOG10(H75)-$A88</f>
        <v>0.10238651634478146</v>
      </c>
      <c r="I88" s="22">
        <f>LOG10(I75)-$A88</f>
        <v>5.3271680104080676E-2</v>
      </c>
      <c r="J88" s="22">
        <f>LOG10(J75)-$A88</f>
        <v>0.12663639525467651</v>
      </c>
      <c r="K88" s="22">
        <f>LOG10(K75)-$A88</f>
        <v>0.12500677052116838</v>
      </c>
      <c r="L88" s="22">
        <f>LOG10(L75)-$A88</f>
        <v>0.13549164050276263</v>
      </c>
    </row>
    <row r="89" spans="1:12">
      <c r="A89" s="27">
        <v>1.5389951114765692</v>
      </c>
      <c r="B89" s="31" t="s">
        <v>39</v>
      </c>
      <c r="C89" s="22"/>
      <c r="D89" s="22"/>
      <c r="E89" s="22"/>
      <c r="F89" s="22"/>
      <c r="G89" s="22"/>
      <c r="H89" s="22"/>
      <c r="I89" s="22">
        <f>LOG10(I76)-$A89</f>
        <v>8.2181170298466055E-2</v>
      </c>
      <c r="J89" s="22"/>
      <c r="K89" s="22"/>
      <c r="L89" s="22"/>
    </row>
    <row r="90" spans="1:12">
      <c r="A90" s="27">
        <v>1.5841544735279651</v>
      </c>
      <c r="B90" s="31">
        <v>10</v>
      </c>
      <c r="C90" s="18"/>
      <c r="D90" s="22">
        <f t="shared" si="51"/>
        <v>0.1351768134557616</v>
      </c>
      <c r="E90" s="22">
        <f t="shared" si="51"/>
        <v>0.12933606956597732</v>
      </c>
      <c r="F90" s="22">
        <f>LOG10(F77)-$A90</f>
        <v>9.7086763847622048E-2</v>
      </c>
      <c r="G90" s="22">
        <f t="shared" si="52"/>
        <v>7.7658212009296124E-2</v>
      </c>
      <c r="H90" s="22">
        <f>LOG10(H77)-$A90</f>
        <v>8.7943384407752401E-2</v>
      </c>
      <c r="I90" s="22"/>
      <c r="J90" s="22">
        <f t="shared" ref="J90:L91" si="54">LOG10(J77)-$A90</f>
        <v>7.8603358153608971E-2</v>
      </c>
      <c r="K90" s="22">
        <f t="shared" si="54"/>
        <v>0.10692701859500331</v>
      </c>
      <c r="L90" s="22">
        <f t="shared" si="54"/>
        <v>0.10069088811644744</v>
      </c>
    </row>
    <row r="91" spans="1:12">
      <c r="A91" s="27">
        <v>1.5751878449276613</v>
      </c>
      <c r="B91" s="18">
        <v>11</v>
      </c>
      <c r="C91" s="18"/>
      <c r="D91" s="22">
        <f t="shared" si="51"/>
        <v>0.16832191980076838</v>
      </c>
      <c r="E91" s="22">
        <f t="shared" si="51"/>
        <v>0.16438449952243062</v>
      </c>
      <c r="F91" s="22">
        <f>LOG10(F78)-$A91</f>
        <v>0.13323305520705153</v>
      </c>
      <c r="G91" s="22">
        <f t="shared" si="52"/>
        <v>0.11941735400590736</v>
      </c>
      <c r="H91" s="22">
        <f>LOG10(H78)-$A91</f>
        <v>0.10241910779283181</v>
      </c>
      <c r="I91" s="22"/>
      <c r="J91" s="22">
        <f t="shared" si="54"/>
        <v>0.11853910399598555</v>
      </c>
      <c r="K91" s="22">
        <f t="shared" si="54"/>
        <v>0.14081549870713794</v>
      </c>
      <c r="L91" s="22">
        <f t="shared" si="54"/>
        <v>0.14497145847829551</v>
      </c>
    </row>
    <row r="92" spans="1:12">
      <c r="A92" s="27">
        <v>1.4799170548305951</v>
      </c>
      <c r="B92" s="18">
        <v>12</v>
      </c>
      <c r="C92" s="22">
        <f>LOG10(C79)-$A92</f>
        <v>0.11996601724309275</v>
      </c>
      <c r="D92" s="22">
        <f t="shared" si="51"/>
        <v>0.15556669198431705</v>
      </c>
      <c r="E92" s="22">
        <f t="shared" si="51"/>
        <v>0.15657084152277023</v>
      </c>
      <c r="F92" s="22">
        <f>LOG10(F79)-$A92</f>
        <v>0.111147552195904</v>
      </c>
      <c r="G92" s="22">
        <f t="shared" si="52"/>
        <v>0.10441416953693561</v>
      </c>
      <c r="H92" s="22">
        <f>LOG10(H79)-$A92</f>
        <v>0.10328171913802753</v>
      </c>
      <c r="I92" s="22"/>
      <c r="J92" s="22">
        <f>LOG10(J79)-$A92</f>
        <v>0.11003254649511263</v>
      </c>
      <c r="K92" s="22">
        <f>LOG10(K79)-$A92</f>
        <v>0.11668004079586503</v>
      </c>
      <c r="L92" s="22"/>
    </row>
    <row r="93" spans="1:12">
      <c r="A93" s="27">
        <v>1.3749773438967194</v>
      </c>
      <c r="B93" s="18">
        <v>13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1:12">
      <c r="A94" s="27">
        <v>1.416900423847268</v>
      </c>
      <c r="B94" s="18">
        <v>14</v>
      </c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1:12">
      <c r="A95" s="27">
        <v>1.5565520236020194</v>
      </c>
      <c r="B95" s="18">
        <v>7</v>
      </c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1:12">
      <c r="A96" s="27">
        <v>0.92015932400983003</v>
      </c>
      <c r="B96" s="18">
        <v>8</v>
      </c>
      <c r="C96" s="18"/>
      <c r="D96" s="18"/>
      <c r="E96" s="18"/>
      <c r="F96" s="18"/>
      <c r="G96" s="18"/>
      <c r="H96" s="18"/>
      <c r="I96" s="18"/>
      <c r="J96" s="18"/>
      <c r="K96" s="18"/>
      <c r="L96" s="18"/>
    </row>
  </sheetData>
  <phoneticPr fontId="4"/>
  <pageMargins left="0.75" right="0.75" top="1" bottom="1" header="0.4921259845" footer="0.4921259845"/>
  <pageSetup paperSize="10" orientation="portrait" horizontalDpi="4294967292" verticalDpi="4294967292"/>
  <headerFoot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dcterms:created xsi:type="dcterms:W3CDTF">1999-09-22T15:07:22Z</dcterms:created>
  <dcterms:modified xsi:type="dcterms:W3CDTF">2025-08-30T17:54:30Z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2025-05-13T23:24:22Z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35e214df-aa00-4b9b-a907-da9b31c862eb</vt:lpwstr>
  </property>
  <property fmtid="{D5CDD505-2E9C-101B-9397-08002B2CF9AE}" pid="8" name="MSIP_Label_abf2ea38-542c-4b75-bd7d-582ec36a519f_ContentBits">
    <vt:lpwstr>2</vt:lpwstr>
  </property>
</Properties>
</file>